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<sst xmlns="http://schemas.openxmlformats.org/spreadsheetml/2006/main" count="320" uniqueCount="221">
  <si>
    <t>სემესტრები</t>
  </si>
  <si>
    <t>წინაპირობა</t>
  </si>
  <si>
    <t>№</t>
  </si>
  <si>
    <t>კურსი</t>
  </si>
  <si>
    <t>სკ</t>
  </si>
  <si>
    <t>I</t>
  </si>
  <si>
    <t>II</t>
  </si>
  <si>
    <t>III</t>
  </si>
  <si>
    <t>IV</t>
  </si>
  <si>
    <t>V</t>
  </si>
  <si>
    <t>VI</t>
  </si>
  <si>
    <t>კრედიტების
რაოდენობა</t>
  </si>
  <si>
    <t xml:space="preserve">ფარმაკოლოგია –1    </t>
  </si>
  <si>
    <t xml:space="preserve">ფარმაკოლოგია –2    </t>
  </si>
  <si>
    <t>ბიოეთიკა</t>
  </si>
  <si>
    <t>კლინიკური ციკლი (VII – XII სემესტრი)</t>
  </si>
  <si>
    <t>VII</t>
  </si>
  <si>
    <t>VIII</t>
  </si>
  <si>
    <t>IX</t>
  </si>
  <si>
    <t>X</t>
  </si>
  <si>
    <t>XI</t>
  </si>
  <si>
    <t>XII</t>
  </si>
  <si>
    <t>კურაციების რაოდენობა</t>
  </si>
  <si>
    <t>პროგრამის კლინიკური კურსები (180 კრედიტი)</t>
  </si>
  <si>
    <t>15/45</t>
  </si>
  <si>
    <t xml:space="preserve">ნევროლოგია –2     </t>
  </si>
  <si>
    <t xml:space="preserve">სექციის კურსი     </t>
  </si>
  <si>
    <t xml:space="preserve">ინფექციური სნეულებანი –1    </t>
  </si>
  <si>
    <t xml:space="preserve">ინფექციური სნეულებანი –2    </t>
  </si>
  <si>
    <t xml:space="preserve">უროლოგია    </t>
  </si>
  <si>
    <t xml:space="preserve">ანესთეზიოლოგია– რეანიმაცია   </t>
  </si>
  <si>
    <t>ონკოლოგია, სხივური დიაგნოსტიკა და რადიოთერაპია</t>
  </si>
  <si>
    <t xml:space="preserve">ოფთალმოლოგია    </t>
  </si>
  <si>
    <t xml:space="preserve">პოლიკლინიკა და საოჯახო მედიცინა </t>
  </si>
  <si>
    <t xml:space="preserve">ლაბორატორიული მედიცინა   </t>
  </si>
  <si>
    <t>სულ</t>
  </si>
  <si>
    <t>10/30</t>
  </si>
  <si>
    <t>5/15</t>
  </si>
  <si>
    <t>2/2/0/0</t>
  </si>
  <si>
    <t>1/1/0/0</t>
  </si>
  <si>
    <t>1/2/0/0</t>
  </si>
  <si>
    <t>1/3/0/0</t>
  </si>
  <si>
    <t>ლ/პრ/ს/ლაბ</t>
  </si>
  <si>
    <t>ლ/პრ</t>
  </si>
  <si>
    <t>საათების რაოდენობა</t>
  </si>
  <si>
    <t>უცხო ენა - 1</t>
  </si>
  <si>
    <t xml:space="preserve">მეანობა–1    </t>
  </si>
  <si>
    <t xml:space="preserve">მეანობა –2    </t>
  </si>
  <si>
    <t>დამოუკიდ.</t>
  </si>
  <si>
    <t>0/2/0/0</t>
  </si>
  <si>
    <t>ქირურგია - 1</t>
  </si>
  <si>
    <t xml:space="preserve">პათოლოგიური ფიზიოლოგია -2   </t>
  </si>
  <si>
    <t xml:space="preserve">პათოლოგიური ფიზიოლოგია -1    </t>
  </si>
  <si>
    <t>შინაგანი მედიცინა - 3 (გასტროენტეროლოგია)</t>
  </si>
  <si>
    <t xml:space="preserve">კლინიკური იმუნოლოგია </t>
  </si>
  <si>
    <t>ალერგოლოგია</t>
  </si>
  <si>
    <t>შინაგანი მედიცინა - 4 (ნეფროლოგია)</t>
  </si>
  <si>
    <t>ეპიდემიოლოგია</t>
  </si>
  <si>
    <t>კლინიკური გერიატრია</t>
  </si>
  <si>
    <t xml:space="preserve">ქირურგია –2    </t>
  </si>
  <si>
    <t>გამოყენებულ შემოკლებათა განმარტება: სკ – საათი კვირაში, ლ/პრ/ს /ლაბ – ლექცია/პრაქტიკული/სემინარი/ლაბორატორიული; წინაპირობებში - რიცხვი შეესაბამება - კურსის რიგით ნომერს;</t>
  </si>
  <si>
    <t>გამოყენებულ შემოკლებათა განმარტება: სკ – საათი კვირაში, ლ/პრ – ლექცია/პრაქტიკული; წინაპირობებში - რიცხვი შეესაბამება - კურსის რიგით ნომერს;</t>
  </si>
  <si>
    <t>ზოგადი იმუნოლოგია</t>
  </si>
  <si>
    <t>გინეკოლოგია  -1</t>
  </si>
  <si>
    <t xml:space="preserve">გინეკოლოგია-2 (რეპროდუქტოლოგია)     </t>
  </si>
  <si>
    <t xml:space="preserve">ბავშვთა დაავადებათა პროპედევტიკა </t>
  </si>
  <si>
    <t>კლინიკური ანატომიის შესავალი კურსი</t>
  </si>
  <si>
    <t>სამედიცინო ბიოფიზიკა</t>
  </si>
  <si>
    <t>შესავალი კურსი ნორმალურ  ფიზიოლოგიაში</t>
  </si>
  <si>
    <t>ბიოქიმიის ზოგადი კურსი</t>
  </si>
  <si>
    <t>მიკრობიოლოგია, ვირუსოლოგია – 1</t>
  </si>
  <si>
    <t>უცხო ენა – 3</t>
  </si>
  <si>
    <t xml:space="preserve">მიკრობიოლოგია, ვირუსოლოგია –2  </t>
  </si>
  <si>
    <t>ზოგადი ჰიგიენა</t>
  </si>
  <si>
    <t xml:space="preserve">პათოლოგიური ანატომია -1    </t>
  </si>
  <si>
    <t>პათოლოგიური ანატომია - 2</t>
  </si>
  <si>
    <t xml:space="preserve"> (I –VI სემესტრი)</t>
  </si>
  <si>
    <t xml:space="preserve">კლინიკური ფარმაკოლოგია, ტოქსიკოლოგია </t>
  </si>
  <si>
    <t>ქირურგია -3 (ურგენტული ქირურგია )</t>
  </si>
  <si>
    <t xml:space="preserve">ნევროლოგია –1  </t>
  </si>
  <si>
    <t>ქცევათმეცნიერება,  სოციოლოგია</t>
  </si>
  <si>
    <t>აკაკი წერეთლის სახელმწიფო უნივერსიტეტი</t>
  </si>
  <si>
    <t xml:space="preserve"> სამედიცინო განათლების ერთსაფეხურიანი უმაღლესი საგანმანათლებლო</t>
  </si>
  <si>
    <t>სამკურნალო საქმე</t>
  </si>
  <si>
    <t>საკონტ. საგამოც</t>
  </si>
  <si>
    <t>პროგრამის სტრუქტურა</t>
  </si>
  <si>
    <t>საკონტ.აუდიტ.</t>
  </si>
  <si>
    <t>სამედიცინო   პარაზიტოლოგია</t>
  </si>
  <si>
    <t>სამედიცინო  ფიზიკა</t>
  </si>
  <si>
    <t>0/4/0/0</t>
  </si>
  <si>
    <t xml:space="preserve">უცხო ენა –2   </t>
  </si>
  <si>
    <t>ბიოსტატისტიკა სამედიცინო ინფორმატიკით</t>
  </si>
  <si>
    <t xml:space="preserve">სამედიცინო ტერმინოლოგია </t>
  </si>
  <si>
    <t>ზოგადი ქირურგია</t>
  </si>
  <si>
    <t xml:space="preserve">ოპერაციული ქირურგია  </t>
  </si>
  <si>
    <t>საზოგად. ჯანდაცვა, ჯანდაცვ.მენეჯმენტი,</t>
  </si>
  <si>
    <t>ექიმის მოღვაწ. იურიდ. საფუძვლ.</t>
  </si>
  <si>
    <t xml:space="preserve">სამედიცინო  ფსიქოლოგია, ფსიქიატრია </t>
  </si>
  <si>
    <t>მედიცინის  ფაკულტეტი</t>
  </si>
  <si>
    <t>სამედიცინო ბიოლოგია გენეტიკით</t>
  </si>
  <si>
    <t>ზოგადი  ჰისტოლოგია, ციტოლოგია, ემბრიოლოგია</t>
  </si>
  <si>
    <t>მედიცინის ისტორია</t>
  </si>
  <si>
    <t xml:space="preserve">ნერვული სისტემისა და გრძნობათა ორგანოების კლინიკური ანატომია </t>
  </si>
  <si>
    <t xml:space="preserve">ნერვული სისტემისა და გრძნობათა ორგანოების ფიზიოლოგია </t>
  </si>
  <si>
    <t>ნერვული სისტემისა და გრძნობათა ორგანოების ბიოქიმია</t>
  </si>
  <si>
    <t>ნერვული სისტემისა და გრძნობათა ორგანოების ჰისტოლოგია</t>
  </si>
  <si>
    <t xml:space="preserve">სასუნთქი სისტემის კლინიკური ანატომია </t>
  </si>
  <si>
    <t>სასუნთქი სისტემის ჰისტოლოგია</t>
  </si>
  <si>
    <t>სასუნთქი სისტემის ფიზიოლოგია</t>
  </si>
  <si>
    <t>სასუნთქი სისტემის ბიოქიმია</t>
  </si>
  <si>
    <t>გულ-სისხლძარღვთა სისტემის კლინიკური ანატომია</t>
  </si>
  <si>
    <t>გულ-სისხლძარღვთა სისტემის და სისხლის ფიზიოლოგია</t>
  </si>
  <si>
    <t>გულ-სისხლძარღვთა სისტემის და სისხლის ბიოქიმია</t>
  </si>
  <si>
    <t>გულ-სისხლძარღვთა სისტემის და სისხლის ჰისტოლოგია</t>
  </si>
  <si>
    <t>19.1.</t>
  </si>
  <si>
    <t>19.2.</t>
  </si>
  <si>
    <t>19.3.</t>
  </si>
  <si>
    <t>19.4.</t>
  </si>
  <si>
    <t>საჭმლის მომნელებელი სისტემის  კლინიკური ანატომია</t>
  </si>
  <si>
    <t>საჭმლის მომნელებელი სისტემის და ნივთიერებათა ცვლის ფიზიოლოგია</t>
  </si>
  <si>
    <t>საჭმლის მომნელებელი სისტემის ბიოქიმია</t>
  </si>
  <si>
    <t>საჭმლის მომნელებელი სისტემის ჰისტოლოგია</t>
  </si>
  <si>
    <t>შარდ–სასქესო სისტემის  კლინიკური ანატომია</t>
  </si>
  <si>
    <t>შარდ–სასქესო სისტემის ბიოქიმია</t>
  </si>
  <si>
    <t>შარდ–სასქესო სისტემის ჰისტოლოგია</t>
  </si>
  <si>
    <t>შარდ–სასქესო სისტემის ფიზიოლოგია</t>
  </si>
  <si>
    <t>23.1.</t>
  </si>
  <si>
    <t>23.2.</t>
  </si>
  <si>
    <t>23.3.</t>
  </si>
  <si>
    <t>23.4.</t>
  </si>
  <si>
    <t>ენდოკრინული  სისტემის  კლინიკური ანატომია</t>
  </si>
  <si>
    <t>ენდოკრინული  სისტემის ფიზიოლოგია</t>
  </si>
  <si>
    <t>ენდოკრინული  სისტემის ბიოქიმია</t>
  </si>
  <si>
    <t>ენდოკრინული  სისტემის ჰისტოლოგია</t>
  </si>
  <si>
    <t>დემოგრაფიის საფუძვლები</t>
  </si>
  <si>
    <t>შინაგანი მედიცინა –1  (კარდიოლოგია, რევმატოლოგია)</t>
  </si>
  <si>
    <t>0/1/0/0</t>
  </si>
  <si>
    <t>სასუნთქი სისტემის სტრუქტურა და ნორმალური  ფუნქციონირების კანონზომიერებანი - 8 კრედიტი - 5 კვირა</t>
  </si>
  <si>
    <t>10/20.</t>
  </si>
  <si>
    <t>5/10.</t>
  </si>
  <si>
    <t>5/15.</t>
  </si>
  <si>
    <t>სისხლისა და გულ-სისხლძარღვთა სისტემის და  ფუნქციონირების კანონზომიერებანი - 10 კრედიტი -  10 კვირა</t>
  </si>
  <si>
    <t>ტოპოგრაფიული ანატომია</t>
  </si>
  <si>
    <t>შინაგანი მედიცინა -2 (პულმონოლოგია-3; ჰემატოლოგია-2, ენდოკრინოლოგია -2)</t>
  </si>
  <si>
    <t xml:space="preserve">ქირურგია -4 (ტრავმატოლოგია - ორთპედია – 4კრედიტი; ნეიროქირურგია -2 კრედიტი, ბავშვთა ქირურგია - 2 კრედიტი) </t>
  </si>
  <si>
    <t xml:space="preserve">ტრავმატოლოგია ორტოპედია </t>
  </si>
  <si>
    <t xml:space="preserve">ნეიროქირურგია </t>
  </si>
  <si>
    <t xml:space="preserve">ბავშვთა ქირურგია </t>
  </si>
  <si>
    <t xml:space="preserve">ენდოკრინული სისტემის სტრუქტურა და ნორმ.ფუნქც. კანონზომიერებანი  - 7 კრედიტი          </t>
  </si>
  <si>
    <t>5/5.</t>
  </si>
  <si>
    <t>შარდ–სასქესო სისტემის  სტრუქტურა და ნორმალური ფუნქციონირების კანონზომიერებანი - 5 კრედიტი</t>
  </si>
  <si>
    <t>საჭმლის მომნელებელი სისტემის სტრუქტურა და ნორმალური ფუნქციონირების  კანონზომიერებანი   10 კრედიტი</t>
  </si>
  <si>
    <t xml:space="preserve"> არჩევითი კურსი- 1</t>
  </si>
  <si>
    <t>არჩევითი კურსი  –1</t>
  </si>
  <si>
    <t>საკურსო ნაშრომი კვლევითი კომპონენტით</t>
  </si>
  <si>
    <t xml:space="preserve"> არჩევითი კურსი- 2</t>
  </si>
  <si>
    <t>ელექტროკარდიოგრაფიის საფუძვლები</t>
  </si>
  <si>
    <t>24.1.</t>
  </si>
  <si>
    <t>24.2.</t>
  </si>
  <si>
    <t>24.3.</t>
  </si>
  <si>
    <t>24.4.</t>
  </si>
  <si>
    <t>41.1.</t>
  </si>
  <si>
    <t>41.2.</t>
  </si>
  <si>
    <t>არაორგანული ქიმია</t>
  </si>
  <si>
    <t>ორგანული ქიმია</t>
  </si>
  <si>
    <t>15.1.</t>
  </si>
  <si>
    <t>15.2.</t>
  </si>
  <si>
    <t>15.3.</t>
  </si>
  <si>
    <t>15.4.</t>
  </si>
  <si>
    <t>20.1.</t>
  </si>
  <si>
    <t>20.2.</t>
  </si>
  <si>
    <t>20.3.</t>
  </si>
  <si>
    <t>20.4.</t>
  </si>
  <si>
    <t>25.1.</t>
  </si>
  <si>
    <t>25.2.</t>
  </si>
  <si>
    <t>25.3.</t>
  </si>
  <si>
    <t>25.4.</t>
  </si>
  <si>
    <t>33.1.</t>
  </si>
  <si>
    <t>33.2.</t>
  </si>
  <si>
    <t>42.1.</t>
  </si>
  <si>
    <t>42.2.</t>
  </si>
  <si>
    <t>არჩევითი კურსი  –2</t>
  </si>
  <si>
    <t>შინაგან სნეულებათა დიაგნოსტიკა –1</t>
  </si>
  <si>
    <t>შინაგან სნეულებათა დიაგნოსტიკა –2</t>
  </si>
  <si>
    <t>სასამართლო მედიცინა</t>
  </si>
  <si>
    <t xml:space="preserve">ოტორინოლარინგოლოგია </t>
  </si>
  <si>
    <t xml:space="preserve">სინდრომული დიაგნოსტიკა ( თერაპია) </t>
  </si>
  <si>
    <t>30/90</t>
  </si>
  <si>
    <t xml:space="preserve">დერმატოლოგია ვენეროლოგია –1    </t>
  </si>
  <si>
    <t xml:space="preserve">რადიოლოგია 1 (რენტგენოლოგია)   </t>
  </si>
  <si>
    <t xml:space="preserve">რადიოლოგია 2 (ულტრაბგერითი დიაგნოსტიკა, კომპიუტერული დიაგნოსტიკა)   </t>
  </si>
  <si>
    <t>5/15/</t>
  </si>
  <si>
    <t>1/0/0/1</t>
  </si>
  <si>
    <t xml:space="preserve">ჰემატოლოგია </t>
  </si>
  <si>
    <t>ნერვული სისტემის და გრძნობათა ორგანოების სტრუქტურა და ნორმალური ფუნქციონირების  კანონზომიერებანი - 11 კრედიტი</t>
  </si>
  <si>
    <t xml:space="preserve">პულმონოლოგია </t>
  </si>
  <si>
    <t>ენდოკრინოლოგია</t>
  </si>
  <si>
    <t xml:space="preserve">კარდიოლოგია </t>
  </si>
  <si>
    <t>რევმატოლოგია</t>
  </si>
  <si>
    <t xml:space="preserve">დერმატოლოგია ვენეროლოგია –2  </t>
  </si>
  <si>
    <t>1/1/1/0</t>
  </si>
  <si>
    <t>49.1</t>
  </si>
  <si>
    <t>49.2</t>
  </si>
  <si>
    <t>49.3</t>
  </si>
  <si>
    <t>66.1</t>
  </si>
  <si>
    <t>66.2</t>
  </si>
  <si>
    <t>66.3</t>
  </si>
  <si>
    <t>87.1</t>
  </si>
  <si>
    <t>87.2</t>
  </si>
  <si>
    <t xml:space="preserve">15.2, 19.3, 20.2, 23.2, 24.2, 25.2 </t>
  </si>
  <si>
    <t>სინდრომები და გადაუდებელი მდგომარეობები  მეანობა– გინეკოლოგიაში</t>
  </si>
  <si>
    <t>სინდრომები და გადაუდებელი მდგომარეობები  ქირურგიაში</t>
  </si>
  <si>
    <t>51, 68</t>
  </si>
  <si>
    <t>მტკიცებითი მედიცინა და  კვლევითი პროცესი</t>
  </si>
  <si>
    <t>ბავშვთა დაავადებები 1</t>
  </si>
  <si>
    <t>ბავშვთა დაავადებები 2</t>
  </si>
  <si>
    <t>კლინიკური უნარები 1 (კლინიკური  მედიცინის  საწყისები)</t>
  </si>
  <si>
    <t>კლინიკური უნარები 2 (გადაუდებელი დახმარების უნარ–ჩვევები)</t>
  </si>
  <si>
    <t>კლინიკური უნარები 3 (კლინიკური პრაქტიკა)</t>
  </si>
  <si>
    <t>კლინიკური უნარები 4 - კლინიკური ბლოკ-კურსი (სინდრომები და გადაუდებელი მდგომარეობები  ქირურგიაში, მეანობა გინეკოლოგიაში)</t>
  </si>
  <si>
    <t>სასწავლო გეგმა</t>
  </si>
</sst>
</file>

<file path=xl/styles.xml><?xml version="1.0" encoding="utf-8"?>
<styleSheet xmlns="http://schemas.openxmlformats.org/spreadsheetml/2006/main">
  <numFmts count="4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ლ.&quot;;\-#,##0\ &quot;ლ.&quot;"/>
    <numFmt numFmtId="181" formatCode="#,##0\ &quot;ლ.&quot;;[Red]\-#,##0\ &quot;ლ.&quot;"/>
    <numFmt numFmtId="182" formatCode="#,##0.00\ &quot;ლ.&quot;;\-#,##0.00\ &quot;ლ.&quot;"/>
    <numFmt numFmtId="183" formatCode="#,##0.00\ &quot;ლ.&quot;;[Red]\-#,##0.00\ &quot;ლ.&quot;"/>
    <numFmt numFmtId="184" formatCode="_-* #,##0\ &quot;ლ.&quot;_-;\-* #,##0\ &quot;ლ.&quot;_-;_-* &quot;-&quot;\ &quot;ლ.&quot;_-;_-@_-"/>
    <numFmt numFmtId="185" formatCode="_-* #,##0\ _ლ_._-;\-* #,##0\ _ლ_._-;_-* &quot;-&quot;\ _ლ_._-;_-@_-"/>
    <numFmt numFmtId="186" formatCode="_-* #,##0.00\ &quot;ლ.&quot;_-;\-* #,##0.00\ &quot;ლ.&quot;_-;_-* &quot;-&quot;??\ &quot;ლ.&quot;_-;_-@_-"/>
    <numFmt numFmtId="187" formatCode="_-* #,##0.00\ _ლ_._-;\-* #,##0.00\ _ლ_._-;_-* &quot;-&quot;??\ _ლ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437]yyyy\ &quot;წლის&quot;\ dd\ mm\,\ dddd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60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4" fillId="33" borderId="13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NumberFormat="1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textRotation="90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16" fontId="4" fillId="33" borderId="16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6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indent="1"/>
    </xf>
    <xf numFmtId="0" fontId="54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35" fillId="33" borderId="0" xfId="0" applyNumberFormat="1" applyFont="1" applyFill="1" applyAlignment="1">
      <alignment vertical="center"/>
    </xf>
    <xf numFmtId="0" fontId="3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4" fillId="33" borderId="0" xfId="0" applyNumberFormat="1" applyFont="1" applyFill="1" applyAlignment="1">
      <alignment vertical="center"/>
    </xf>
    <xf numFmtId="0" fontId="6" fillId="33" borderId="2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5" fillId="33" borderId="12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17" fontId="4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55" fillId="33" borderId="10" xfId="0" applyNumberFormat="1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9" xfId="0" applyNumberFormat="1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19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6" fontId="4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textRotation="90"/>
    </xf>
    <xf numFmtId="0" fontId="4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showGridLines="0" tabSelected="1" zoomScalePageLayoutView="113" workbookViewId="0" topLeftCell="A187">
      <selection activeCell="S9" sqref="S9"/>
    </sheetView>
  </sheetViews>
  <sheetFormatPr defaultColWidth="8.8515625" defaultRowHeight="12.75"/>
  <cols>
    <col min="1" max="1" width="8.7109375" style="1" customWidth="1"/>
    <col min="2" max="2" width="67.7109375" style="1" customWidth="1"/>
    <col min="3" max="3" width="9.28125" style="64" customWidth="1"/>
    <col min="4" max="4" width="8.57421875" style="65" customWidth="1"/>
    <col min="5" max="5" width="6.57421875" style="1" customWidth="1"/>
    <col min="6" max="6" width="5.28125" style="1" customWidth="1"/>
    <col min="7" max="7" width="5.140625" style="9" customWidth="1"/>
    <col min="8" max="8" width="5.140625" style="1" customWidth="1"/>
    <col min="9" max="9" width="4.8515625" style="1" customWidth="1"/>
    <col min="10" max="12" width="4.28125" style="1" customWidth="1"/>
    <col min="13" max="14" width="5.00390625" style="1" customWidth="1"/>
    <col min="15" max="15" width="5.140625" style="1" customWidth="1"/>
    <col min="16" max="16" width="9.57421875" style="1" customWidth="1"/>
    <col min="17" max="19" width="8.8515625" style="1" customWidth="1"/>
    <col min="20" max="20" width="8.7109375" style="1" customWidth="1"/>
    <col min="21" max="16384" width="8.8515625" style="1" customWidth="1"/>
  </cols>
  <sheetData>
    <row r="1" spans="1:16" ht="15">
      <c r="A1" s="130" t="s">
        <v>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" customHeight="1">
      <c r="A2" s="130" t="s">
        <v>98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15">
      <c r="A3" s="130" t="s">
        <v>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15">
      <c r="A4" s="130" t="s">
        <v>85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21" customHeight="1">
      <c r="A5" s="130" t="s">
        <v>83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hidden="1">
      <c r="A6" s="23"/>
      <c r="B6" s="112"/>
      <c r="C6" s="112"/>
      <c r="D6" s="24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8"/>
    </row>
    <row r="7" spans="1:17" ht="15">
      <c r="A7" s="23"/>
      <c r="B7" s="112"/>
      <c r="C7" s="112" t="s">
        <v>220</v>
      </c>
      <c r="D7" s="24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8"/>
    </row>
    <row r="8" spans="1:17" ht="21" customHeight="1">
      <c r="A8" s="123" t="s">
        <v>76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5"/>
      <c r="Q8" s="8"/>
    </row>
    <row r="9" spans="1:16" s="9" customFormat="1" ht="27.75" customHeight="1">
      <c r="A9" s="120" t="s">
        <v>2</v>
      </c>
      <c r="B9" s="120" t="s">
        <v>3</v>
      </c>
      <c r="C9" s="120" t="s">
        <v>4</v>
      </c>
      <c r="D9" s="133" t="s">
        <v>42</v>
      </c>
      <c r="E9" s="131" t="s">
        <v>11</v>
      </c>
      <c r="F9" s="138" t="s">
        <v>44</v>
      </c>
      <c r="G9" s="139"/>
      <c r="H9" s="139"/>
      <c r="I9" s="140"/>
      <c r="J9" s="135" t="s">
        <v>0</v>
      </c>
      <c r="K9" s="136"/>
      <c r="L9" s="136"/>
      <c r="M9" s="136"/>
      <c r="N9" s="136"/>
      <c r="O9" s="137"/>
      <c r="P9" s="141" t="s">
        <v>1</v>
      </c>
    </row>
    <row r="10" spans="1:16" s="9" customFormat="1" ht="63" customHeight="1">
      <c r="A10" s="122"/>
      <c r="B10" s="122"/>
      <c r="C10" s="122"/>
      <c r="D10" s="134"/>
      <c r="E10" s="132"/>
      <c r="F10" s="25" t="s">
        <v>35</v>
      </c>
      <c r="G10" s="26" t="s">
        <v>86</v>
      </c>
      <c r="H10" s="27" t="s">
        <v>84</v>
      </c>
      <c r="I10" s="27" t="s">
        <v>48</v>
      </c>
      <c r="J10" s="108" t="s">
        <v>5</v>
      </c>
      <c r="K10" s="108" t="s">
        <v>6</v>
      </c>
      <c r="L10" s="108" t="s">
        <v>7</v>
      </c>
      <c r="M10" s="108" t="s">
        <v>8</v>
      </c>
      <c r="N10" s="108" t="s">
        <v>9</v>
      </c>
      <c r="O10" s="108" t="s">
        <v>10</v>
      </c>
      <c r="P10" s="142"/>
    </row>
    <row r="11" spans="1:16" ht="15" customHeight="1">
      <c r="A11" s="117">
        <v>1</v>
      </c>
      <c r="B11" s="22" t="s">
        <v>99</v>
      </c>
      <c r="C11" s="108">
        <v>4</v>
      </c>
      <c r="D11" s="111" t="s">
        <v>38</v>
      </c>
      <c r="E11" s="7">
        <v>6</v>
      </c>
      <c r="F11" s="108">
        <v>150</v>
      </c>
      <c r="G11" s="108">
        <v>60</v>
      </c>
      <c r="H11" s="108">
        <v>3</v>
      </c>
      <c r="I11" s="108">
        <v>87</v>
      </c>
      <c r="J11" s="108">
        <f aca="true" t="shared" si="0" ref="J11:J17">E11</f>
        <v>6</v>
      </c>
      <c r="K11" s="108"/>
      <c r="L11" s="108"/>
      <c r="M11" s="108"/>
      <c r="N11" s="108"/>
      <c r="O11" s="108"/>
      <c r="P11" s="108"/>
    </row>
    <row r="12" spans="1:16" ht="17.25" customHeight="1">
      <c r="A12" s="117">
        <v>2</v>
      </c>
      <c r="B12" s="22" t="s">
        <v>92</v>
      </c>
      <c r="C12" s="108">
        <v>1</v>
      </c>
      <c r="D12" s="111" t="s">
        <v>136</v>
      </c>
      <c r="E12" s="7">
        <v>2</v>
      </c>
      <c r="F12" s="108">
        <v>50</v>
      </c>
      <c r="G12" s="108">
        <v>15</v>
      </c>
      <c r="H12" s="108">
        <v>3</v>
      </c>
      <c r="I12" s="108">
        <f>F12-G12-3</f>
        <v>32</v>
      </c>
      <c r="J12" s="108">
        <f t="shared" si="0"/>
        <v>2</v>
      </c>
      <c r="K12" s="108"/>
      <c r="L12" s="108"/>
      <c r="M12" s="108"/>
      <c r="N12" s="108"/>
      <c r="O12" s="108"/>
      <c r="P12" s="108"/>
    </row>
    <row r="13" spans="1:16" ht="16.5" customHeight="1">
      <c r="A13" s="117">
        <v>3</v>
      </c>
      <c r="B13" s="22" t="s">
        <v>100</v>
      </c>
      <c r="C13" s="108">
        <v>3</v>
      </c>
      <c r="D13" s="111" t="s">
        <v>40</v>
      </c>
      <c r="E13" s="7">
        <v>5</v>
      </c>
      <c r="F13" s="108">
        <v>125</v>
      </c>
      <c r="G13" s="108">
        <v>45</v>
      </c>
      <c r="H13" s="108">
        <v>3</v>
      </c>
      <c r="I13" s="108">
        <v>77</v>
      </c>
      <c r="J13" s="108">
        <f t="shared" si="0"/>
        <v>5</v>
      </c>
      <c r="K13" s="108"/>
      <c r="L13" s="108"/>
      <c r="M13" s="108"/>
      <c r="N13" s="108"/>
      <c r="O13" s="108"/>
      <c r="P13" s="108"/>
    </row>
    <row r="14" spans="1:16" ht="18" customHeight="1">
      <c r="A14" s="117">
        <v>4</v>
      </c>
      <c r="B14" s="22" t="s">
        <v>66</v>
      </c>
      <c r="C14" s="108">
        <v>4</v>
      </c>
      <c r="D14" s="111" t="s">
        <v>41</v>
      </c>
      <c r="E14" s="7">
        <v>5</v>
      </c>
      <c r="F14" s="108">
        <v>125</v>
      </c>
      <c r="G14" s="108">
        <v>60</v>
      </c>
      <c r="H14" s="108">
        <v>3</v>
      </c>
      <c r="I14" s="108">
        <v>77</v>
      </c>
      <c r="J14" s="108">
        <f t="shared" si="0"/>
        <v>5</v>
      </c>
      <c r="K14" s="108"/>
      <c r="L14" s="108"/>
      <c r="M14" s="108"/>
      <c r="N14" s="108"/>
      <c r="O14" s="108"/>
      <c r="P14" s="108"/>
    </row>
    <row r="15" spans="1:16" ht="15" customHeight="1">
      <c r="A15" s="117">
        <v>5</v>
      </c>
      <c r="B15" s="22" t="s">
        <v>69</v>
      </c>
      <c r="C15" s="108">
        <v>2</v>
      </c>
      <c r="D15" s="111" t="s">
        <v>192</v>
      </c>
      <c r="E15" s="7">
        <v>3</v>
      </c>
      <c r="F15" s="108">
        <v>75</v>
      </c>
      <c r="G15" s="108">
        <v>30</v>
      </c>
      <c r="H15" s="108">
        <v>3</v>
      </c>
      <c r="I15" s="108">
        <v>42</v>
      </c>
      <c r="J15" s="108">
        <f t="shared" si="0"/>
        <v>3</v>
      </c>
      <c r="K15" s="108"/>
      <c r="L15" s="108"/>
      <c r="M15" s="108"/>
      <c r="N15" s="108"/>
      <c r="O15" s="108"/>
      <c r="P15" s="108"/>
    </row>
    <row r="16" spans="1:16" ht="15.75" customHeight="1">
      <c r="A16" s="117">
        <v>6</v>
      </c>
      <c r="B16" s="22" t="s">
        <v>68</v>
      </c>
      <c r="C16" s="108">
        <v>2</v>
      </c>
      <c r="D16" s="111" t="s">
        <v>192</v>
      </c>
      <c r="E16" s="7">
        <v>3</v>
      </c>
      <c r="F16" s="108">
        <v>75</v>
      </c>
      <c r="G16" s="108">
        <v>30</v>
      </c>
      <c r="H16" s="108">
        <v>3</v>
      </c>
      <c r="I16" s="108">
        <v>42</v>
      </c>
      <c r="J16" s="108">
        <f t="shared" si="0"/>
        <v>3</v>
      </c>
      <c r="K16" s="108"/>
      <c r="L16" s="108"/>
      <c r="M16" s="108"/>
      <c r="N16" s="108"/>
      <c r="O16" s="108"/>
      <c r="P16" s="108"/>
    </row>
    <row r="17" spans="1:16" ht="15.75" customHeight="1">
      <c r="A17" s="117">
        <v>7</v>
      </c>
      <c r="B17" s="22" t="s">
        <v>163</v>
      </c>
      <c r="C17" s="108">
        <v>2</v>
      </c>
      <c r="D17" s="111" t="s">
        <v>192</v>
      </c>
      <c r="E17" s="7">
        <v>3</v>
      </c>
      <c r="F17" s="108">
        <v>75</v>
      </c>
      <c r="G17" s="108">
        <v>30</v>
      </c>
      <c r="H17" s="108">
        <v>3</v>
      </c>
      <c r="I17" s="108">
        <v>42</v>
      </c>
      <c r="J17" s="108">
        <f t="shared" si="0"/>
        <v>3</v>
      </c>
      <c r="K17" s="108"/>
      <c r="L17" s="108"/>
      <c r="M17" s="108"/>
      <c r="N17" s="108"/>
      <c r="O17" s="108"/>
      <c r="P17" s="108"/>
    </row>
    <row r="18" spans="1:16" ht="15.75" customHeight="1">
      <c r="A18" s="117">
        <v>8</v>
      </c>
      <c r="B18" s="22" t="s">
        <v>164</v>
      </c>
      <c r="C18" s="108">
        <v>2</v>
      </c>
      <c r="D18" s="111" t="s">
        <v>192</v>
      </c>
      <c r="E18" s="7">
        <v>3</v>
      </c>
      <c r="F18" s="108">
        <v>75</v>
      </c>
      <c r="G18" s="108">
        <v>30</v>
      </c>
      <c r="H18" s="108">
        <v>3</v>
      </c>
      <c r="I18" s="108">
        <v>42</v>
      </c>
      <c r="J18" s="108">
        <f>E18</f>
        <v>3</v>
      </c>
      <c r="K18" s="108"/>
      <c r="L18" s="108"/>
      <c r="M18" s="108"/>
      <c r="N18" s="108"/>
      <c r="O18" s="108"/>
      <c r="P18" s="108"/>
    </row>
    <row r="19" spans="1:16" ht="17.25" customHeight="1">
      <c r="A19" s="117"/>
      <c r="B19" s="22"/>
      <c r="C19" s="7">
        <f>SUM(C11:C18)</f>
        <v>20</v>
      </c>
      <c r="D19" s="111"/>
      <c r="E19" s="7">
        <f>SUM(E11:E18)</f>
        <v>30</v>
      </c>
      <c r="F19" s="7">
        <f>SUM(F11:F18)</f>
        <v>750</v>
      </c>
      <c r="G19" s="7">
        <f>SUM(G11:G18)</f>
        <v>300</v>
      </c>
      <c r="H19" s="7"/>
      <c r="I19" s="7">
        <f>SUM(I11:I18)</f>
        <v>441</v>
      </c>
      <c r="J19" s="108">
        <f>SUM(J11:J18)</f>
        <v>30</v>
      </c>
      <c r="K19" s="108"/>
      <c r="L19" s="108"/>
      <c r="M19" s="108"/>
      <c r="N19" s="108"/>
      <c r="O19" s="108"/>
      <c r="P19" s="108"/>
    </row>
    <row r="20" spans="1:16" ht="17.25" customHeight="1">
      <c r="A20" s="117"/>
      <c r="B20" s="22"/>
      <c r="C20" s="7"/>
      <c r="D20" s="111"/>
      <c r="E20" s="7"/>
      <c r="F20" s="7"/>
      <c r="G20" s="7"/>
      <c r="H20" s="7"/>
      <c r="I20" s="7"/>
      <c r="J20" s="7"/>
      <c r="K20" s="108"/>
      <c r="L20" s="108"/>
      <c r="M20" s="108"/>
      <c r="N20" s="108"/>
      <c r="O20" s="108"/>
      <c r="P20" s="108"/>
    </row>
    <row r="21" spans="1:16" ht="12.75">
      <c r="A21" s="117">
        <v>9</v>
      </c>
      <c r="B21" s="22" t="s">
        <v>45</v>
      </c>
      <c r="C21" s="108">
        <v>4</v>
      </c>
      <c r="D21" s="111" t="s">
        <v>89</v>
      </c>
      <c r="E21" s="108">
        <v>5</v>
      </c>
      <c r="F21" s="108">
        <v>125</v>
      </c>
      <c r="G21" s="108">
        <v>60</v>
      </c>
      <c r="H21" s="108">
        <v>3</v>
      </c>
      <c r="I21" s="108">
        <f aca="true" t="shared" si="1" ref="I21:I26">F21-G21-3</f>
        <v>62</v>
      </c>
      <c r="J21" s="108"/>
      <c r="K21" s="108">
        <f aca="true" t="shared" si="2" ref="K21:K26">E21</f>
        <v>5</v>
      </c>
      <c r="L21" s="108"/>
      <c r="M21" s="108"/>
      <c r="N21" s="108"/>
      <c r="O21" s="108"/>
      <c r="P21" s="108"/>
    </row>
    <row r="22" spans="1:16" ht="15.75" customHeight="1">
      <c r="A22" s="117">
        <f aca="true" t="shared" si="3" ref="A22:A27">A21+1</f>
        <v>10</v>
      </c>
      <c r="B22" s="22" t="s">
        <v>216</v>
      </c>
      <c r="C22" s="108">
        <v>2</v>
      </c>
      <c r="D22" s="111" t="s">
        <v>49</v>
      </c>
      <c r="E22" s="108">
        <v>3</v>
      </c>
      <c r="F22" s="108">
        <v>75</v>
      </c>
      <c r="G22" s="108">
        <v>30</v>
      </c>
      <c r="H22" s="108">
        <v>3</v>
      </c>
      <c r="I22" s="108">
        <f t="shared" si="1"/>
        <v>42</v>
      </c>
      <c r="J22" s="108"/>
      <c r="K22" s="108">
        <f t="shared" si="2"/>
        <v>3</v>
      </c>
      <c r="L22" s="108"/>
      <c r="M22" s="108"/>
      <c r="N22" s="108"/>
      <c r="O22" s="108"/>
      <c r="P22" s="108"/>
    </row>
    <row r="23" spans="1:16" ht="15.75" customHeight="1">
      <c r="A23" s="117">
        <f t="shared" si="3"/>
        <v>11</v>
      </c>
      <c r="B23" s="22" t="s">
        <v>67</v>
      </c>
      <c r="C23" s="108">
        <v>2</v>
      </c>
      <c r="D23" s="111" t="s">
        <v>39</v>
      </c>
      <c r="E23" s="108">
        <v>3</v>
      </c>
      <c r="F23" s="108">
        <v>75</v>
      </c>
      <c r="G23" s="108">
        <v>30</v>
      </c>
      <c r="H23" s="108">
        <v>3</v>
      </c>
      <c r="I23" s="108">
        <f t="shared" si="1"/>
        <v>42</v>
      </c>
      <c r="J23" s="108"/>
      <c r="K23" s="108">
        <f t="shared" si="2"/>
        <v>3</v>
      </c>
      <c r="L23" s="108"/>
      <c r="M23" s="108"/>
      <c r="N23" s="108"/>
      <c r="O23" s="108"/>
      <c r="P23" s="108"/>
    </row>
    <row r="24" spans="1:16" ht="16.5" customHeight="1">
      <c r="A24" s="117">
        <f t="shared" si="3"/>
        <v>12</v>
      </c>
      <c r="B24" s="22" t="s">
        <v>88</v>
      </c>
      <c r="C24" s="108">
        <v>2</v>
      </c>
      <c r="D24" s="111" t="s">
        <v>39</v>
      </c>
      <c r="E24" s="108">
        <v>3</v>
      </c>
      <c r="F24" s="108">
        <v>75</v>
      </c>
      <c r="G24" s="108">
        <v>30</v>
      </c>
      <c r="H24" s="108">
        <v>3</v>
      </c>
      <c r="I24" s="108">
        <f t="shared" si="1"/>
        <v>42</v>
      </c>
      <c r="J24" s="108"/>
      <c r="K24" s="108">
        <f t="shared" si="2"/>
        <v>3</v>
      </c>
      <c r="L24" s="108"/>
      <c r="M24" s="108"/>
      <c r="N24" s="108"/>
      <c r="O24" s="108"/>
      <c r="P24" s="108"/>
    </row>
    <row r="25" spans="1:16" ht="18.75" customHeight="1">
      <c r="A25" s="117">
        <f t="shared" si="3"/>
        <v>13</v>
      </c>
      <c r="B25" s="22" t="s">
        <v>87</v>
      </c>
      <c r="C25" s="108">
        <v>2</v>
      </c>
      <c r="D25" s="111" t="s">
        <v>39</v>
      </c>
      <c r="E25" s="108">
        <v>3</v>
      </c>
      <c r="F25" s="108">
        <v>75</v>
      </c>
      <c r="G25" s="108">
        <v>30</v>
      </c>
      <c r="H25" s="108">
        <v>3</v>
      </c>
      <c r="I25" s="108">
        <f t="shared" si="1"/>
        <v>42</v>
      </c>
      <c r="J25" s="108"/>
      <c r="K25" s="108">
        <f t="shared" si="2"/>
        <v>3</v>
      </c>
      <c r="L25" s="108"/>
      <c r="M25" s="108"/>
      <c r="N25" s="108"/>
      <c r="O25" s="108"/>
      <c r="P25" s="108">
        <v>1</v>
      </c>
    </row>
    <row r="26" spans="1:16" ht="18" customHeight="1">
      <c r="A26" s="117">
        <f t="shared" si="3"/>
        <v>14</v>
      </c>
      <c r="B26" s="22" t="s">
        <v>91</v>
      </c>
      <c r="C26" s="108">
        <v>2</v>
      </c>
      <c r="D26" s="111" t="s">
        <v>136</v>
      </c>
      <c r="E26" s="108">
        <v>2</v>
      </c>
      <c r="F26" s="108">
        <v>50</v>
      </c>
      <c r="G26" s="108">
        <v>15</v>
      </c>
      <c r="H26" s="108">
        <v>3</v>
      </c>
      <c r="I26" s="108">
        <f t="shared" si="1"/>
        <v>32</v>
      </c>
      <c r="J26" s="108"/>
      <c r="K26" s="108">
        <f t="shared" si="2"/>
        <v>2</v>
      </c>
      <c r="L26" s="108"/>
      <c r="M26" s="108"/>
      <c r="N26" s="108"/>
      <c r="O26" s="108"/>
      <c r="P26" s="108"/>
    </row>
    <row r="27" spans="1:16" ht="18" customHeight="1">
      <c r="A27" s="117">
        <f t="shared" si="3"/>
        <v>15</v>
      </c>
      <c r="B27" s="86" t="s">
        <v>194</v>
      </c>
      <c r="C27" s="87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109"/>
    </row>
    <row r="28" spans="1:16" ht="12.75">
      <c r="A28" s="30" t="s">
        <v>165</v>
      </c>
      <c r="B28" s="22" t="s">
        <v>102</v>
      </c>
      <c r="C28" s="120">
        <v>6</v>
      </c>
      <c r="D28" s="71" t="s">
        <v>138</v>
      </c>
      <c r="E28" s="105">
        <v>3</v>
      </c>
      <c r="F28" s="105">
        <v>75</v>
      </c>
      <c r="G28" s="105">
        <v>30</v>
      </c>
      <c r="H28" s="105">
        <v>3</v>
      </c>
      <c r="I28" s="105">
        <v>42</v>
      </c>
      <c r="J28" s="105"/>
      <c r="K28" s="105">
        <f>E28</f>
        <v>3</v>
      </c>
      <c r="L28" s="75"/>
      <c r="M28" s="105"/>
      <c r="N28" s="105"/>
      <c r="O28" s="105"/>
      <c r="P28" s="108">
        <v>4</v>
      </c>
    </row>
    <row r="29" spans="1:16" ht="17.25" customHeight="1">
      <c r="A29" s="31" t="s">
        <v>166</v>
      </c>
      <c r="B29" s="22" t="s">
        <v>103</v>
      </c>
      <c r="C29" s="121"/>
      <c r="D29" s="71" t="s">
        <v>138</v>
      </c>
      <c r="E29" s="105">
        <v>3</v>
      </c>
      <c r="F29" s="105">
        <v>75</v>
      </c>
      <c r="G29" s="105">
        <v>30</v>
      </c>
      <c r="H29" s="105">
        <v>3</v>
      </c>
      <c r="I29" s="105">
        <f>F29-G29-3</f>
        <v>42</v>
      </c>
      <c r="J29" s="105"/>
      <c r="K29" s="105">
        <f>E29</f>
        <v>3</v>
      </c>
      <c r="L29" s="5"/>
      <c r="M29" s="2"/>
      <c r="N29" s="2"/>
      <c r="O29" s="2"/>
      <c r="P29" s="110">
        <v>6</v>
      </c>
    </row>
    <row r="30" spans="1:16" ht="17.25" customHeight="1">
      <c r="A30" s="31" t="s">
        <v>167</v>
      </c>
      <c r="B30" s="22" t="s">
        <v>104</v>
      </c>
      <c r="C30" s="121"/>
      <c r="D30" s="32" t="s">
        <v>139</v>
      </c>
      <c r="E30" s="105">
        <v>2</v>
      </c>
      <c r="F30" s="105">
        <v>50</v>
      </c>
      <c r="G30" s="105">
        <v>15</v>
      </c>
      <c r="H30" s="105">
        <v>3</v>
      </c>
      <c r="I30" s="105">
        <f>F30-G30-3</f>
        <v>32</v>
      </c>
      <c r="J30" s="105"/>
      <c r="K30" s="105">
        <f>E30</f>
        <v>2</v>
      </c>
      <c r="L30" s="5"/>
      <c r="M30" s="2"/>
      <c r="N30" s="2"/>
      <c r="O30" s="2"/>
      <c r="P30" s="110">
        <v>5</v>
      </c>
    </row>
    <row r="31" spans="1:16" ht="17.25" customHeight="1">
      <c r="A31" s="33" t="s">
        <v>168</v>
      </c>
      <c r="B31" s="22" t="s">
        <v>105</v>
      </c>
      <c r="C31" s="122"/>
      <c r="D31" s="32" t="s">
        <v>138</v>
      </c>
      <c r="E31" s="105">
        <v>3</v>
      </c>
      <c r="F31" s="105">
        <v>75</v>
      </c>
      <c r="G31" s="105">
        <v>30</v>
      </c>
      <c r="H31" s="105">
        <v>3</v>
      </c>
      <c r="I31" s="105">
        <v>42</v>
      </c>
      <c r="J31" s="105"/>
      <c r="K31" s="105">
        <f>E31</f>
        <v>3</v>
      </c>
      <c r="L31" s="5"/>
      <c r="M31" s="2"/>
      <c r="N31" s="2"/>
      <c r="O31" s="2"/>
      <c r="P31" s="110">
        <v>3</v>
      </c>
    </row>
    <row r="32" spans="1:16" ht="12" customHeight="1">
      <c r="A32" s="31"/>
      <c r="B32" s="3"/>
      <c r="C32" s="108">
        <f>SUM(C21:C31)</f>
        <v>20</v>
      </c>
      <c r="D32" s="78"/>
      <c r="E32" s="72">
        <f>SUM(E21:E31)</f>
        <v>30</v>
      </c>
      <c r="F32" s="98">
        <f>SUM(F21:F31)</f>
        <v>750</v>
      </c>
      <c r="G32" s="95">
        <f>SUM(G21:G31)</f>
        <v>300</v>
      </c>
      <c r="H32" s="98">
        <f>SUM(H21:H31)</f>
        <v>30</v>
      </c>
      <c r="I32" s="98">
        <f>SUM(I21:I31)</f>
        <v>420</v>
      </c>
      <c r="J32" s="98"/>
      <c r="K32" s="98">
        <f>SUM(K21:K31)</f>
        <v>30</v>
      </c>
      <c r="L32" s="113"/>
      <c r="M32" s="110"/>
      <c r="N32" s="110"/>
      <c r="O32" s="110"/>
      <c r="P32" s="110"/>
    </row>
    <row r="33" spans="1:16" ht="12" customHeight="1">
      <c r="A33" s="6"/>
      <c r="B33" s="3"/>
      <c r="C33" s="113"/>
      <c r="D33" s="78"/>
      <c r="E33" s="72"/>
      <c r="F33" s="7"/>
      <c r="G33" s="102"/>
      <c r="H33" s="7"/>
      <c r="I33" s="7"/>
      <c r="J33" s="7"/>
      <c r="K33" s="7"/>
      <c r="L33" s="108"/>
      <c r="M33" s="110"/>
      <c r="N33" s="110"/>
      <c r="O33" s="110"/>
      <c r="P33" s="110"/>
    </row>
    <row r="34" spans="1:16" ht="16.5" customHeight="1">
      <c r="A34" s="6">
        <v>16</v>
      </c>
      <c r="B34" s="22" t="s">
        <v>90</v>
      </c>
      <c r="C34" s="108">
        <v>4</v>
      </c>
      <c r="D34" s="111" t="s">
        <v>89</v>
      </c>
      <c r="E34" s="108">
        <v>5</v>
      </c>
      <c r="F34" s="108">
        <v>125</v>
      </c>
      <c r="G34" s="108">
        <v>60</v>
      </c>
      <c r="H34" s="108">
        <v>3</v>
      </c>
      <c r="I34" s="108">
        <f>F34-G34-3</f>
        <v>62</v>
      </c>
      <c r="J34" s="22"/>
      <c r="K34" s="22"/>
      <c r="L34" s="108">
        <f>E34</f>
        <v>5</v>
      </c>
      <c r="M34" s="108"/>
      <c r="N34" s="108"/>
      <c r="O34" s="108"/>
      <c r="P34" s="108">
        <v>9</v>
      </c>
    </row>
    <row r="35" spans="1:16" ht="15.75" customHeight="1">
      <c r="A35" s="31">
        <f>A34+1</f>
        <v>17</v>
      </c>
      <c r="B35" s="22" t="s">
        <v>70</v>
      </c>
      <c r="C35" s="109">
        <v>3</v>
      </c>
      <c r="D35" s="101" t="s">
        <v>200</v>
      </c>
      <c r="E35" s="108">
        <v>4</v>
      </c>
      <c r="F35" s="108">
        <v>100</v>
      </c>
      <c r="G35" s="108">
        <v>45</v>
      </c>
      <c r="H35" s="108">
        <v>3</v>
      </c>
      <c r="I35" s="108">
        <f>F35-G35-3</f>
        <v>52</v>
      </c>
      <c r="J35" s="108"/>
      <c r="K35" s="22"/>
      <c r="L35" s="108">
        <f aca="true" t="shared" si="4" ref="L35:L46">E35</f>
        <v>4</v>
      </c>
      <c r="M35" s="108"/>
      <c r="N35" s="108"/>
      <c r="O35" s="108"/>
      <c r="P35" s="108">
        <v>1</v>
      </c>
    </row>
    <row r="36" spans="1:16" ht="15.75" customHeight="1">
      <c r="A36" s="31">
        <f>A35+1</f>
        <v>18</v>
      </c>
      <c r="B36" s="22" t="s">
        <v>73</v>
      </c>
      <c r="C36" s="29">
        <v>2</v>
      </c>
      <c r="D36" s="28" t="s">
        <v>39</v>
      </c>
      <c r="E36" s="2">
        <v>3</v>
      </c>
      <c r="F36" s="2">
        <v>75</v>
      </c>
      <c r="G36" s="2">
        <v>30</v>
      </c>
      <c r="H36" s="2">
        <v>3</v>
      </c>
      <c r="I36" s="108">
        <f>F36-G36-3</f>
        <v>42</v>
      </c>
      <c r="J36" s="2"/>
      <c r="K36" s="3"/>
      <c r="L36" s="108">
        <f t="shared" si="4"/>
        <v>3</v>
      </c>
      <c r="M36" s="109"/>
      <c r="N36" s="109"/>
      <c r="O36" s="109"/>
      <c r="P36" s="109"/>
    </row>
    <row r="37" spans="1:16" s="15" customFormat="1" ht="15.75" customHeight="1">
      <c r="A37" s="31">
        <f>A36+1</f>
        <v>19</v>
      </c>
      <c r="B37" s="88" t="s">
        <v>137</v>
      </c>
      <c r="C37" s="89"/>
      <c r="D37" s="90"/>
      <c r="E37" s="89"/>
      <c r="F37" s="91"/>
      <c r="G37" s="91"/>
      <c r="H37" s="89"/>
      <c r="I37" s="89"/>
      <c r="J37" s="89"/>
      <c r="K37" s="92"/>
      <c r="L37" s="108"/>
      <c r="M37" s="91"/>
      <c r="N37" s="91"/>
      <c r="O37" s="91"/>
      <c r="P37" s="91"/>
    </row>
    <row r="38" spans="1:16" s="10" customFormat="1" ht="15.75" customHeight="1">
      <c r="A38" s="114" t="s">
        <v>114</v>
      </c>
      <c r="B38" s="22" t="s">
        <v>106</v>
      </c>
      <c r="C38" s="118">
        <v>5</v>
      </c>
      <c r="D38" s="28" t="s">
        <v>140</v>
      </c>
      <c r="E38" s="29">
        <v>2</v>
      </c>
      <c r="F38" s="105">
        <v>50</v>
      </c>
      <c r="G38" s="105">
        <v>15</v>
      </c>
      <c r="H38" s="105">
        <v>3</v>
      </c>
      <c r="I38" s="105">
        <f>F38-G38-3</f>
        <v>32</v>
      </c>
      <c r="J38" s="29"/>
      <c r="K38" s="34"/>
      <c r="L38" s="108">
        <f t="shared" si="4"/>
        <v>2</v>
      </c>
      <c r="M38" s="109"/>
      <c r="N38" s="109"/>
      <c r="O38" s="109"/>
      <c r="P38" s="109">
        <v>4</v>
      </c>
    </row>
    <row r="39" spans="1:16" s="10" customFormat="1" ht="13.5" customHeight="1">
      <c r="A39" s="117" t="s">
        <v>115</v>
      </c>
      <c r="B39" s="22" t="s">
        <v>107</v>
      </c>
      <c r="C39" s="118"/>
      <c r="D39" s="28" t="s">
        <v>140</v>
      </c>
      <c r="E39" s="29">
        <v>2</v>
      </c>
      <c r="F39" s="105">
        <v>50</v>
      </c>
      <c r="G39" s="105">
        <v>15</v>
      </c>
      <c r="H39" s="105">
        <v>3</v>
      </c>
      <c r="I39" s="105">
        <f>F39-G39-3</f>
        <v>32</v>
      </c>
      <c r="J39" s="29"/>
      <c r="K39" s="34"/>
      <c r="L39" s="108">
        <f t="shared" si="4"/>
        <v>2</v>
      </c>
      <c r="M39" s="105"/>
      <c r="N39" s="105"/>
      <c r="O39" s="105"/>
      <c r="P39" s="108">
        <v>3</v>
      </c>
    </row>
    <row r="40" spans="1:16" s="10" customFormat="1" ht="13.5" customHeight="1">
      <c r="A40" s="117" t="s">
        <v>116</v>
      </c>
      <c r="B40" s="22" t="s">
        <v>108</v>
      </c>
      <c r="C40" s="118"/>
      <c r="D40" s="28" t="s">
        <v>140</v>
      </c>
      <c r="E40" s="29">
        <v>2</v>
      </c>
      <c r="F40" s="105">
        <v>50</v>
      </c>
      <c r="G40" s="105">
        <v>15</v>
      </c>
      <c r="H40" s="105">
        <v>3</v>
      </c>
      <c r="I40" s="105">
        <f>F40-G40-3</f>
        <v>32</v>
      </c>
      <c r="J40" s="29"/>
      <c r="K40" s="34"/>
      <c r="L40" s="108">
        <f t="shared" si="4"/>
        <v>2</v>
      </c>
      <c r="M40" s="105"/>
      <c r="N40" s="105"/>
      <c r="O40" s="105"/>
      <c r="P40" s="108">
        <v>6</v>
      </c>
    </row>
    <row r="41" spans="1:16" s="10" customFormat="1" ht="13.5" customHeight="1">
      <c r="A41" s="117" t="s">
        <v>117</v>
      </c>
      <c r="B41" s="70" t="s">
        <v>109</v>
      </c>
      <c r="C41" s="119"/>
      <c r="D41" s="28" t="s">
        <v>140</v>
      </c>
      <c r="E41" s="29">
        <v>2</v>
      </c>
      <c r="F41" s="105">
        <v>50</v>
      </c>
      <c r="G41" s="105">
        <v>15</v>
      </c>
      <c r="H41" s="105">
        <v>3</v>
      </c>
      <c r="I41" s="105">
        <f>F41-G41-3</f>
        <v>32</v>
      </c>
      <c r="J41" s="105"/>
      <c r="K41" s="35"/>
      <c r="L41" s="108">
        <f t="shared" si="4"/>
        <v>2</v>
      </c>
      <c r="M41" s="105"/>
      <c r="N41" s="105"/>
      <c r="O41" s="108"/>
      <c r="P41" s="108">
        <v>5</v>
      </c>
    </row>
    <row r="42" spans="1:16" ht="14.25" customHeight="1">
      <c r="A42" s="36">
        <v>20</v>
      </c>
      <c r="B42" s="37" t="s">
        <v>141</v>
      </c>
      <c r="C42" s="105"/>
      <c r="D42" s="32"/>
      <c r="E42" s="105"/>
      <c r="F42" s="105"/>
      <c r="G42" s="105"/>
      <c r="H42" s="105"/>
      <c r="I42" s="105"/>
      <c r="J42" s="105"/>
      <c r="K42" s="22"/>
      <c r="L42" s="108"/>
      <c r="M42" s="2"/>
      <c r="N42" s="2"/>
      <c r="O42" s="2"/>
      <c r="P42" s="110"/>
    </row>
    <row r="43" spans="1:16" s="18" customFormat="1" ht="14.25" customHeight="1">
      <c r="A43" s="115" t="s">
        <v>169</v>
      </c>
      <c r="B43" s="22" t="s">
        <v>110</v>
      </c>
      <c r="C43" s="120">
        <v>7</v>
      </c>
      <c r="D43" s="32" t="s">
        <v>138</v>
      </c>
      <c r="E43" s="105">
        <v>3</v>
      </c>
      <c r="F43" s="105">
        <v>75</v>
      </c>
      <c r="G43" s="105">
        <v>30</v>
      </c>
      <c r="H43" s="105">
        <v>3</v>
      </c>
      <c r="I43" s="105">
        <f>F43-G43-3</f>
        <v>42</v>
      </c>
      <c r="J43" s="105"/>
      <c r="K43" s="22"/>
      <c r="L43" s="108">
        <f t="shared" si="4"/>
        <v>3</v>
      </c>
      <c r="M43" s="105"/>
      <c r="N43" s="105"/>
      <c r="O43" s="108"/>
      <c r="P43" s="113"/>
    </row>
    <row r="44" spans="1:17" s="18" customFormat="1" ht="13.5" customHeight="1">
      <c r="A44" s="115" t="s">
        <v>170</v>
      </c>
      <c r="B44" s="22" t="s">
        <v>111</v>
      </c>
      <c r="C44" s="121"/>
      <c r="D44" s="32" t="s">
        <v>138</v>
      </c>
      <c r="E44" s="2">
        <v>3</v>
      </c>
      <c r="F44" s="105">
        <v>75</v>
      </c>
      <c r="G44" s="105">
        <v>30</v>
      </c>
      <c r="H44" s="105">
        <v>3</v>
      </c>
      <c r="I44" s="105">
        <f>F44-G44-3</f>
        <v>42</v>
      </c>
      <c r="J44" s="2"/>
      <c r="K44" s="3"/>
      <c r="L44" s="108">
        <f t="shared" si="4"/>
        <v>3</v>
      </c>
      <c r="M44" s="2"/>
      <c r="N44" s="2"/>
      <c r="O44" s="2"/>
      <c r="P44" s="108">
        <v>6</v>
      </c>
      <c r="Q44" s="19"/>
    </row>
    <row r="45" spans="1:17" s="18" customFormat="1" ht="13.5" customHeight="1">
      <c r="A45" s="115" t="s">
        <v>171</v>
      </c>
      <c r="B45" s="22" t="s">
        <v>112</v>
      </c>
      <c r="C45" s="121"/>
      <c r="D45" s="16" t="s">
        <v>139</v>
      </c>
      <c r="E45" s="2">
        <v>2</v>
      </c>
      <c r="F45" s="105">
        <v>50</v>
      </c>
      <c r="G45" s="105">
        <v>15</v>
      </c>
      <c r="H45" s="105">
        <v>3</v>
      </c>
      <c r="I45" s="105">
        <f>F45-G45-3</f>
        <v>32</v>
      </c>
      <c r="J45" s="2"/>
      <c r="K45" s="3"/>
      <c r="L45" s="108">
        <f t="shared" si="4"/>
        <v>2</v>
      </c>
      <c r="M45" s="2"/>
      <c r="N45" s="2"/>
      <c r="O45" s="2"/>
      <c r="P45" s="108">
        <v>5</v>
      </c>
      <c r="Q45" s="17"/>
    </row>
    <row r="46" spans="1:17" s="18" customFormat="1" ht="13.5" customHeight="1">
      <c r="A46" s="115" t="s">
        <v>172</v>
      </c>
      <c r="B46" s="22" t="s">
        <v>113</v>
      </c>
      <c r="C46" s="122"/>
      <c r="D46" s="16" t="s">
        <v>139</v>
      </c>
      <c r="E46" s="2">
        <v>2</v>
      </c>
      <c r="F46" s="2">
        <v>50</v>
      </c>
      <c r="G46" s="105">
        <v>15</v>
      </c>
      <c r="H46" s="2">
        <v>3</v>
      </c>
      <c r="I46" s="105">
        <f>F46-G46-3</f>
        <v>32</v>
      </c>
      <c r="J46" s="2"/>
      <c r="K46" s="3"/>
      <c r="L46" s="108">
        <f t="shared" si="4"/>
        <v>2</v>
      </c>
      <c r="M46" s="2"/>
      <c r="N46" s="2"/>
      <c r="O46" s="2"/>
      <c r="P46" s="108">
        <v>3</v>
      </c>
      <c r="Q46" s="19"/>
    </row>
    <row r="47" spans="1:16" s="18" customFormat="1" ht="15" customHeight="1">
      <c r="A47" s="117"/>
      <c r="B47" s="22"/>
      <c r="C47" s="2">
        <f>SUM(C34:C46)</f>
        <v>21</v>
      </c>
      <c r="D47" s="16"/>
      <c r="E47" s="72">
        <f>SUM(E34:E46)</f>
        <v>30</v>
      </c>
      <c r="F47" s="72">
        <f>SUM(F34:F46)</f>
        <v>750</v>
      </c>
      <c r="G47" s="72">
        <f>SUM(G34:G46)</f>
        <v>285</v>
      </c>
      <c r="H47" s="72"/>
      <c r="I47" s="72">
        <f>SUM(I34:I46)</f>
        <v>432</v>
      </c>
      <c r="J47" s="72"/>
      <c r="K47" s="3"/>
      <c r="L47" s="72">
        <f>SUM(L34:L46)</f>
        <v>30</v>
      </c>
      <c r="M47" s="2"/>
      <c r="N47" s="2"/>
      <c r="O47" s="2"/>
      <c r="P47" s="110"/>
    </row>
    <row r="48" spans="1:16" ht="15" customHeight="1">
      <c r="A48" s="117"/>
      <c r="B48" s="73"/>
      <c r="C48" s="2"/>
      <c r="D48" s="16"/>
      <c r="E48" s="72"/>
      <c r="F48" s="72"/>
      <c r="G48" s="72"/>
      <c r="H48" s="72"/>
      <c r="I48" s="72"/>
      <c r="J48" s="72"/>
      <c r="K48" s="3"/>
      <c r="L48" s="72"/>
      <c r="M48" s="2"/>
      <c r="N48" s="2"/>
      <c r="O48" s="2"/>
      <c r="P48" s="110"/>
    </row>
    <row r="49" spans="1:17" ht="15.75" customHeight="1">
      <c r="A49" s="117">
        <v>21</v>
      </c>
      <c r="B49" s="73" t="s">
        <v>71</v>
      </c>
      <c r="C49" s="72">
        <v>4</v>
      </c>
      <c r="D49" s="111" t="s">
        <v>89</v>
      </c>
      <c r="E49" s="7">
        <v>5</v>
      </c>
      <c r="F49" s="108">
        <v>125</v>
      </c>
      <c r="G49" s="108">
        <v>60</v>
      </c>
      <c r="H49" s="108">
        <v>3</v>
      </c>
      <c r="I49" s="108">
        <f>F49-G49-3</f>
        <v>62</v>
      </c>
      <c r="J49" s="108"/>
      <c r="K49" s="108"/>
      <c r="L49" s="108"/>
      <c r="M49" s="110">
        <f>E49</f>
        <v>5</v>
      </c>
      <c r="N49" s="110"/>
      <c r="O49" s="110"/>
      <c r="P49" s="110">
        <v>16</v>
      </c>
      <c r="Q49" s="11"/>
    </row>
    <row r="50" spans="1:16" ht="13.5" customHeight="1">
      <c r="A50" s="117">
        <f>A49+1</f>
        <v>22</v>
      </c>
      <c r="B50" s="22" t="s">
        <v>72</v>
      </c>
      <c r="C50" s="109">
        <v>3</v>
      </c>
      <c r="D50" s="101" t="s">
        <v>40</v>
      </c>
      <c r="E50" s="108">
        <v>4</v>
      </c>
      <c r="F50" s="109">
        <v>100</v>
      </c>
      <c r="G50" s="109">
        <v>45</v>
      </c>
      <c r="H50" s="108">
        <v>3</v>
      </c>
      <c r="I50" s="108">
        <f>F50-G50-3</f>
        <v>52</v>
      </c>
      <c r="J50" s="109"/>
      <c r="K50" s="73"/>
      <c r="L50" s="109"/>
      <c r="M50" s="110">
        <f aca="true" t="shared" si="5" ref="M50:M65">E50</f>
        <v>4</v>
      </c>
      <c r="N50" s="108"/>
      <c r="O50" s="108"/>
      <c r="P50" s="108">
        <v>17</v>
      </c>
    </row>
    <row r="51" spans="1:17" s="18" customFormat="1" ht="15.75" customHeight="1">
      <c r="A51" s="117">
        <f>A50+1</f>
        <v>23</v>
      </c>
      <c r="B51" s="123" t="s">
        <v>151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5"/>
      <c r="M51" s="110"/>
      <c r="N51" s="29"/>
      <c r="O51" s="29"/>
      <c r="P51" s="108"/>
      <c r="Q51" s="17"/>
    </row>
    <row r="52" spans="1:16" s="18" customFormat="1" ht="14.25" customHeight="1">
      <c r="A52" s="115" t="s">
        <v>126</v>
      </c>
      <c r="B52" s="22" t="s">
        <v>118</v>
      </c>
      <c r="C52" s="120">
        <v>8</v>
      </c>
      <c r="D52" s="32" t="s">
        <v>138</v>
      </c>
      <c r="E52" s="105">
        <v>3</v>
      </c>
      <c r="F52" s="105">
        <v>75</v>
      </c>
      <c r="G52" s="105">
        <v>30</v>
      </c>
      <c r="H52" s="105">
        <v>3</v>
      </c>
      <c r="I52" s="105">
        <f>F52-G52-3</f>
        <v>42</v>
      </c>
      <c r="J52" s="105"/>
      <c r="K52" s="22"/>
      <c r="L52" s="38"/>
      <c r="M52" s="110">
        <f t="shared" si="5"/>
        <v>3</v>
      </c>
      <c r="N52" s="105"/>
      <c r="O52" s="108"/>
      <c r="P52" s="113">
        <v>4</v>
      </c>
    </row>
    <row r="53" spans="1:17" s="18" customFormat="1" ht="13.5" customHeight="1">
      <c r="A53" s="115" t="s">
        <v>127</v>
      </c>
      <c r="B53" s="22" t="s">
        <v>119</v>
      </c>
      <c r="C53" s="121"/>
      <c r="D53" s="32" t="s">
        <v>138</v>
      </c>
      <c r="E53" s="105">
        <v>3</v>
      </c>
      <c r="F53" s="105">
        <v>75</v>
      </c>
      <c r="G53" s="105">
        <v>30</v>
      </c>
      <c r="H53" s="105">
        <v>3</v>
      </c>
      <c r="I53" s="105">
        <f aca="true" t="shared" si="6" ref="I53:I65">F53-G53-3</f>
        <v>42</v>
      </c>
      <c r="J53" s="2"/>
      <c r="K53" s="3"/>
      <c r="L53" s="38"/>
      <c r="M53" s="110">
        <f t="shared" si="5"/>
        <v>3</v>
      </c>
      <c r="N53" s="2"/>
      <c r="O53" s="2"/>
      <c r="P53" s="108">
        <v>6</v>
      </c>
      <c r="Q53" s="19"/>
    </row>
    <row r="54" spans="1:17" s="18" customFormat="1" ht="13.5" customHeight="1">
      <c r="A54" s="115" t="s">
        <v>128</v>
      </c>
      <c r="B54" s="22" t="s">
        <v>120</v>
      </c>
      <c r="C54" s="121"/>
      <c r="D54" s="32" t="s">
        <v>140</v>
      </c>
      <c r="E54" s="105">
        <v>2</v>
      </c>
      <c r="F54" s="105">
        <v>50</v>
      </c>
      <c r="G54" s="105">
        <v>20</v>
      </c>
      <c r="H54" s="105">
        <v>3</v>
      </c>
      <c r="I54" s="105">
        <f t="shared" si="6"/>
        <v>27</v>
      </c>
      <c r="J54" s="2"/>
      <c r="K54" s="3"/>
      <c r="L54" s="38"/>
      <c r="M54" s="110">
        <f t="shared" si="5"/>
        <v>2</v>
      </c>
      <c r="N54" s="2"/>
      <c r="O54" s="2"/>
      <c r="P54" s="108">
        <v>5</v>
      </c>
      <c r="Q54" s="17"/>
    </row>
    <row r="55" spans="1:17" s="18" customFormat="1" ht="13.5" customHeight="1">
      <c r="A55" s="117" t="s">
        <v>129</v>
      </c>
      <c r="B55" s="22" t="s">
        <v>121</v>
      </c>
      <c r="C55" s="122"/>
      <c r="D55" s="32" t="s">
        <v>140</v>
      </c>
      <c r="E55" s="105">
        <v>2</v>
      </c>
      <c r="F55" s="105">
        <v>50</v>
      </c>
      <c r="G55" s="105">
        <v>20</v>
      </c>
      <c r="H55" s="105">
        <v>3</v>
      </c>
      <c r="I55" s="105">
        <f t="shared" si="6"/>
        <v>27</v>
      </c>
      <c r="J55" s="2"/>
      <c r="K55" s="3"/>
      <c r="L55" s="38"/>
      <c r="M55" s="110">
        <f t="shared" si="5"/>
        <v>2</v>
      </c>
      <c r="N55" s="2"/>
      <c r="O55" s="2"/>
      <c r="P55" s="108">
        <v>3</v>
      </c>
      <c r="Q55" s="19"/>
    </row>
    <row r="56" spans="1:16" s="18" customFormat="1" ht="12.75">
      <c r="A56" s="39">
        <v>24</v>
      </c>
      <c r="B56" s="67" t="s">
        <v>150</v>
      </c>
      <c r="C56" s="93"/>
      <c r="D56" s="94"/>
      <c r="E56" s="95"/>
      <c r="F56" s="93"/>
      <c r="G56" s="93"/>
      <c r="H56" s="108"/>
      <c r="I56" s="105"/>
      <c r="J56" s="93"/>
      <c r="K56" s="93"/>
      <c r="L56" s="93"/>
      <c r="M56" s="110"/>
      <c r="N56" s="93"/>
      <c r="O56" s="93"/>
      <c r="P56" s="108"/>
    </row>
    <row r="57" spans="1:16" s="18" customFormat="1" ht="14.25" customHeight="1">
      <c r="A57" s="40" t="s">
        <v>157</v>
      </c>
      <c r="B57" s="22" t="s">
        <v>122</v>
      </c>
      <c r="C57" s="120">
        <v>4</v>
      </c>
      <c r="D57" s="32" t="s">
        <v>139</v>
      </c>
      <c r="E57" s="105">
        <v>1</v>
      </c>
      <c r="F57" s="105">
        <v>25</v>
      </c>
      <c r="G57" s="105">
        <v>15</v>
      </c>
      <c r="H57" s="105">
        <v>3</v>
      </c>
      <c r="I57" s="105">
        <f t="shared" si="6"/>
        <v>7</v>
      </c>
      <c r="J57" s="105"/>
      <c r="K57" s="22"/>
      <c r="L57" s="38"/>
      <c r="M57" s="110">
        <f t="shared" si="5"/>
        <v>1</v>
      </c>
      <c r="N57" s="105"/>
      <c r="O57" s="108"/>
      <c r="P57" s="113">
        <v>4</v>
      </c>
    </row>
    <row r="58" spans="1:17" s="18" customFormat="1" ht="13.5" customHeight="1">
      <c r="A58" s="115" t="s">
        <v>158</v>
      </c>
      <c r="B58" s="22" t="s">
        <v>125</v>
      </c>
      <c r="C58" s="121"/>
      <c r="D58" s="32" t="s">
        <v>139</v>
      </c>
      <c r="E58" s="2">
        <v>1</v>
      </c>
      <c r="F58" s="2">
        <v>25</v>
      </c>
      <c r="G58" s="105">
        <v>15</v>
      </c>
      <c r="H58" s="2">
        <v>3</v>
      </c>
      <c r="I58" s="105">
        <f t="shared" si="6"/>
        <v>7</v>
      </c>
      <c r="J58" s="2"/>
      <c r="K58" s="3"/>
      <c r="L58" s="38"/>
      <c r="M58" s="110">
        <f t="shared" si="5"/>
        <v>1</v>
      </c>
      <c r="N58" s="2"/>
      <c r="O58" s="2"/>
      <c r="P58" s="108">
        <v>6</v>
      </c>
      <c r="Q58" s="19"/>
    </row>
    <row r="59" spans="1:17" s="18" customFormat="1" ht="13.5" customHeight="1">
      <c r="A59" s="115" t="s">
        <v>159</v>
      </c>
      <c r="B59" s="22" t="s">
        <v>123</v>
      </c>
      <c r="C59" s="121"/>
      <c r="D59" s="32" t="s">
        <v>139</v>
      </c>
      <c r="E59" s="2">
        <v>1</v>
      </c>
      <c r="F59" s="2">
        <v>25</v>
      </c>
      <c r="G59" s="105">
        <v>15</v>
      </c>
      <c r="H59" s="2">
        <v>3</v>
      </c>
      <c r="I59" s="105">
        <f t="shared" si="6"/>
        <v>7</v>
      </c>
      <c r="J59" s="2"/>
      <c r="K59" s="3"/>
      <c r="L59" s="38"/>
      <c r="M59" s="110">
        <f t="shared" si="5"/>
        <v>1</v>
      </c>
      <c r="N59" s="2"/>
      <c r="O59" s="2"/>
      <c r="P59" s="108">
        <v>5</v>
      </c>
      <c r="Q59" s="17"/>
    </row>
    <row r="60" spans="1:17" s="18" customFormat="1" ht="13.5" customHeight="1">
      <c r="A60" s="117" t="s">
        <v>160</v>
      </c>
      <c r="B60" s="22" t="s">
        <v>124</v>
      </c>
      <c r="C60" s="122"/>
      <c r="D60" s="32" t="s">
        <v>139</v>
      </c>
      <c r="E60" s="2">
        <v>2</v>
      </c>
      <c r="F60" s="2">
        <v>50</v>
      </c>
      <c r="G60" s="105">
        <v>15</v>
      </c>
      <c r="H60" s="2">
        <v>3</v>
      </c>
      <c r="I60" s="105">
        <f t="shared" si="6"/>
        <v>32</v>
      </c>
      <c r="J60" s="2"/>
      <c r="K60" s="3"/>
      <c r="L60" s="38"/>
      <c r="M60" s="110">
        <f t="shared" si="5"/>
        <v>2</v>
      </c>
      <c r="N60" s="2"/>
      <c r="O60" s="2"/>
      <c r="P60" s="108">
        <v>3</v>
      </c>
      <c r="Q60" s="19"/>
    </row>
    <row r="61" spans="1:17" s="15" customFormat="1" ht="13.5" customHeight="1">
      <c r="A61" s="117">
        <v>25</v>
      </c>
      <c r="B61" s="41" t="s">
        <v>148</v>
      </c>
      <c r="C61" s="42"/>
      <c r="D61" s="35"/>
      <c r="E61" s="43"/>
      <c r="F61" s="43"/>
      <c r="G61" s="43"/>
      <c r="H61" s="43"/>
      <c r="I61" s="43"/>
      <c r="J61" s="43"/>
      <c r="K61" s="43"/>
      <c r="L61" s="43"/>
      <c r="M61" s="44"/>
      <c r="N61" s="45"/>
      <c r="O61" s="45"/>
      <c r="P61" s="7"/>
      <c r="Q61" s="20"/>
    </row>
    <row r="62" spans="1:17" s="15" customFormat="1" ht="13.5" customHeight="1">
      <c r="A62" s="117" t="s">
        <v>173</v>
      </c>
      <c r="B62" s="22" t="s">
        <v>130</v>
      </c>
      <c r="C62" s="120">
        <v>2.6</v>
      </c>
      <c r="D62" s="96" t="s">
        <v>149</v>
      </c>
      <c r="E62" s="105">
        <v>1</v>
      </c>
      <c r="F62" s="105">
        <v>25</v>
      </c>
      <c r="G62" s="105">
        <v>10</v>
      </c>
      <c r="H62" s="105">
        <v>3</v>
      </c>
      <c r="I62" s="105">
        <f t="shared" si="6"/>
        <v>12</v>
      </c>
      <c r="J62" s="105"/>
      <c r="K62" s="22"/>
      <c r="L62" s="97"/>
      <c r="M62" s="110">
        <f t="shared" si="5"/>
        <v>1</v>
      </c>
      <c r="N62" s="45"/>
      <c r="O62" s="45"/>
      <c r="P62" s="7">
        <v>4</v>
      </c>
      <c r="Q62" s="20"/>
    </row>
    <row r="63" spans="1:16" s="18" customFormat="1" ht="12.75" customHeight="1">
      <c r="A63" s="46" t="s">
        <v>174</v>
      </c>
      <c r="B63" s="22" t="s">
        <v>131</v>
      </c>
      <c r="C63" s="121"/>
      <c r="D63" s="16" t="s">
        <v>139</v>
      </c>
      <c r="E63" s="2">
        <v>2</v>
      </c>
      <c r="F63" s="2">
        <v>50</v>
      </c>
      <c r="G63" s="105">
        <v>15</v>
      </c>
      <c r="H63" s="2">
        <v>3</v>
      </c>
      <c r="I63" s="105">
        <f t="shared" si="6"/>
        <v>32</v>
      </c>
      <c r="J63" s="2"/>
      <c r="K63" s="3"/>
      <c r="L63" s="38"/>
      <c r="M63" s="110">
        <f t="shared" si="5"/>
        <v>2</v>
      </c>
      <c r="N63" s="110"/>
      <c r="O63" s="110"/>
      <c r="P63" s="108">
        <v>6</v>
      </c>
    </row>
    <row r="64" spans="1:16" s="18" customFormat="1" ht="14.25" customHeight="1">
      <c r="A64" s="116" t="s">
        <v>175</v>
      </c>
      <c r="B64" s="22" t="s">
        <v>132</v>
      </c>
      <c r="C64" s="121"/>
      <c r="D64" s="16" t="s">
        <v>139</v>
      </c>
      <c r="E64" s="2">
        <v>2</v>
      </c>
      <c r="F64" s="2">
        <v>50</v>
      </c>
      <c r="G64" s="105">
        <v>15</v>
      </c>
      <c r="H64" s="2">
        <v>3</v>
      </c>
      <c r="I64" s="105">
        <f t="shared" si="6"/>
        <v>32</v>
      </c>
      <c r="J64" s="2"/>
      <c r="K64" s="3"/>
      <c r="L64" s="38"/>
      <c r="M64" s="110">
        <f t="shared" si="5"/>
        <v>2</v>
      </c>
      <c r="N64" s="108"/>
      <c r="O64" s="108"/>
      <c r="P64" s="108">
        <v>5</v>
      </c>
    </row>
    <row r="65" spans="1:16" s="18" customFormat="1" ht="15.75" customHeight="1">
      <c r="A65" s="116" t="s">
        <v>176</v>
      </c>
      <c r="B65" s="22" t="s">
        <v>133</v>
      </c>
      <c r="C65" s="122"/>
      <c r="D65" s="16" t="s">
        <v>149</v>
      </c>
      <c r="E65" s="2">
        <v>1</v>
      </c>
      <c r="F65" s="2">
        <v>25</v>
      </c>
      <c r="G65" s="105">
        <v>10</v>
      </c>
      <c r="H65" s="2">
        <v>3</v>
      </c>
      <c r="I65" s="105">
        <f t="shared" si="6"/>
        <v>12</v>
      </c>
      <c r="J65" s="2"/>
      <c r="K65" s="3"/>
      <c r="L65" s="38"/>
      <c r="M65" s="110">
        <f t="shared" si="5"/>
        <v>1</v>
      </c>
      <c r="N65" s="108"/>
      <c r="O65" s="108"/>
      <c r="P65" s="108">
        <v>3</v>
      </c>
    </row>
    <row r="66" spans="1:16" ht="15.75" customHeight="1">
      <c r="A66" s="116"/>
      <c r="B66" s="4"/>
      <c r="C66" s="2"/>
      <c r="D66" s="74"/>
      <c r="E66" s="2">
        <f>E49+E50+E52+E53+E54+E55+E57+E58+E59+E60+E62+E63+E64+E65</f>
        <v>30</v>
      </c>
      <c r="F66" s="2">
        <f>F49+F50+F52+F53+F54+F55+F57+F58+F59+F60+F62+F63+F64+F65</f>
        <v>750</v>
      </c>
      <c r="G66" s="105">
        <f>SUM(G52:G65)+G49+G50</f>
        <v>315</v>
      </c>
      <c r="H66" s="2"/>
      <c r="I66" s="105">
        <f>SUM(I52:I65)+I49+I50</f>
        <v>393</v>
      </c>
      <c r="J66" s="2"/>
      <c r="K66" s="3"/>
      <c r="L66" s="38"/>
      <c r="M66" s="2">
        <f>SUM(M49:M65)</f>
        <v>30</v>
      </c>
      <c r="N66" s="108"/>
      <c r="O66" s="108"/>
      <c r="P66" s="109"/>
    </row>
    <row r="67" spans="1:16" ht="15.75" customHeight="1">
      <c r="A67" s="116"/>
      <c r="B67" s="4"/>
      <c r="C67" s="2"/>
      <c r="D67" s="74"/>
      <c r="E67" s="5"/>
      <c r="F67" s="5"/>
      <c r="G67" s="75"/>
      <c r="H67" s="5"/>
      <c r="I67" s="75"/>
      <c r="J67" s="5"/>
      <c r="K67" s="76"/>
      <c r="L67" s="77"/>
      <c r="M67" s="5"/>
      <c r="N67" s="108"/>
      <c r="O67" s="108"/>
      <c r="P67" s="109"/>
    </row>
    <row r="68" spans="1:16" ht="15" customHeight="1">
      <c r="A68" s="117">
        <v>26</v>
      </c>
      <c r="B68" s="22" t="s">
        <v>94</v>
      </c>
      <c r="C68" s="108">
        <v>3</v>
      </c>
      <c r="D68" s="111" t="s">
        <v>40</v>
      </c>
      <c r="E68" s="108">
        <v>4</v>
      </c>
      <c r="F68" s="108">
        <v>100</v>
      </c>
      <c r="G68" s="108">
        <v>45</v>
      </c>
      <c r="H68" s="108">
        <v>3</v>
      </c>
      <c r="I68" s="108">
        <f>F68-G68-3</f>
        <v>52</v>
      </c>
      <c r="J68" s="22"/>
      <c r="K68" s="22"/>
      <c r="L68" s="22"/>
      <c r="M68" s="22"/>
      <c r="N68" s="108">
        <f aca="true" t="shared" si="7" ref="N68:N75">E68</f>
        <v>4</v>
      </c>
      <c r="O68" s="108"/>
      <c r="P68" s="109">
        <v>4</v>
      </c>
    </row>
    <row r="69" spans="1:16" ht="15" customHeight="1">
      <c r="A69" s="117">
        <f>1+A68</f>
        <v>27</v>
      </c>
      <c r="B69" s="22" t="s">
        <v>142</v>
      </c>
      <c r="C69" s="108">
        <v>3</v>
      </c>
      <c r="D69" s="111" t="s">
        <v>40</v>
      </c>
      <c r="E69" s="108">
        <v>4</v>
      </c>
      <c r="F69" s="108">
        <v>100</v>
      </c>
      <c r="G69" s="108">
        <v>45</v>
      </c>
      <c r="H69" s="108">
        <v>3</v>
      </c>
      <c r="I69" s="108">
        <f aca="true" t="shared" si="8" ref="I69:I75">F69-G69-3</f>
        <v>52</v>
      </c>
      <c r="J69" s="22"/>
      <c r="K69" s="22"/>
      <c r="L69" s="22"/>
      <c r="M69" s="22"/>
      <c r="N69" s="108">
        <v>4</v>
      </c>
      <c r="O69" s="108"/>
      <c r="P69" s="109">
        <v>4</v>
      </c>
    </row>
    <row r="70" spans="1:16" s="18" customFormat="1" ht="17.25" customHeight="1">
      <c r="A70" s="117">
        <f aca="true" t="shared" si="9" ref="A70:A75">1+A69</f>
        <v>28</v>
      </c>
      <c r="B70" s="22" t="s">
        <v>74</v>
      </c>
      <c r="C70" s="108">
        <v>3</v>
      </c>
      <c r="D70" s="111" t="s">
        <v>40</v>
      </c>
      <c r="E70" s="108">
        <v>4</v>
      </c>
      <c r="F70" s="108">
        <v>100</v>
      </c>
      <c r="G70" s="108">
        <v>45</v>
      </c>
      <c r="H70" s="108">
        <v>3</v>
      </c>
      <c r="I70" s="108">
        <f t="shared" si="8"/>
        <v>52</v>
      </c>
      <c r="J70" s="108"/>
      <c r="K70" s="108"/>
      <c r="L70" s="108"/>
      <c r="M70" s="108"/>
      <c r="N70" s="108">
        <f t="shared" si="7"/>
        <v>4</v>
      </c>
      <c r="O70" s="108"/>
      <c r="P70" s="108">
        <v>4</v>
      </c>
    </row>
    <row r="71" spans="1:16" s="18" customFormat="1" ht="38.25">
      <c r="A71" s="117">
        <f t="shared" si="9"/>
        <v>29</v>
      </c>
      <c r="B71" s="22" t="s">
        <v>52</v>
      </c>
      <c r="C71" s="108">
        <v>3</v>
      </c>
      <c r="D71" s="111" t="s">
        <v>40</v>
      </c>
      <c r="E71" s="108">
        <v>4</v>
      </c>
      <c r="F71" s="108">
        <v>100</v>
      </c>
      <c r="G71" s="108">
        <v>45</v>
      </c>
      <c r="H71" s="108">
        <v>3</v>
      </c>
      <c r="I71" s="108">
        <f t="shared" si="8"/>
        <v>52</v>
      </c>
      <c r="J71" s="108"/>
      <c r="K71" s="108"/>
      <c r="L71" s="108"/>
      <c r="M71" s="108"/>
      <c r="N71" s="108">
        <f t="shared" si="7"/>
        <v>4</v>
      </c>
      <c r="O71" s="108"/>
      <c r="P71" s="31" t="s">
        <v>209</v>
      </c>
    </row>
    <row r="72" spans="1:16" s="18" customFormat="1" ht="12.75">
      <c r="A72" s="117">
        <f t="shared" si="9"/>
        <v>30</v>
      </c>
      <c r="B72" s="22" t="s">
        <v>182</v>
      </c>
      <c r="C72" s="108">
        <v>4</v>
      </c>
      <c r="D72" s="111" t="s">
        <v>41</v>
      </c>
      <c r="E72" s="108">
        <v>5</v>
      </c>
      <c r="F72" s="108">
        <v>125</v>
      </c>
      <c r="G72" s="108">
        <v>60</v>
      </c>
      <c r="H72" s="108">
        <v>3</v>
      </c>
      <c r="I72" s="108">
        <f t="shared" si="8"/>
        <v>62</v>
      </c>
      <c r="J72" s="108"/>
      <c r="K72" s="108"/>
      <c r="L72" s="108"/>
      <c r="M72" s="108"/>
      <c r="N72" s="108">
        <f t="shared" si="7"/>
        <v>5</v>
      </c>
      <c r="O72" s="108"/>
      <c r="P72" s="108"/>
    </row>
    <row r="73" spans="1:16" s="18" customFormat="1" ht="14.25" customHeight="1">
      <c r="A73" s="117">
        <f t="shared" si="9"/>
        <v>31</v>
      </c>
      <c r="B73" s="22" t="s">
        <v>12</v>
      </c>
      <c r="C73" s="108">
        <v>3</v>
      </c>
      <c r="D73" s="111" t="s">
        <v>40</v>
      </c>
      <c r="E73" s="108">
        <v>4</v>
      </c>
      <c r="F73" s="108">
        <v>100</v>
      </c>
      <c r="G73" s="108">
        <v>45</v>
      </c>
      <c r="H73" s="108">
        <v>3</v>
      </c>
      <c r="I73" s="108">
        <f t="shared" si="8"/>
        <v>52</v>
      </c>
      <c r="J73" s="108"/>
      <c r="K73" s="108"/>
      <c r="L73" s="108"/>
      <c r="M73" s="108"/>
      <c r="N73" s="108">
        <f t="shared" si="7"/>
        <v>4</v>
      </c>
      <c r="O73" s="108"/>
      <c r="P73" s="108"/>
    </row>
    <row r="74" spans="1:16" s="18" customFormat="1" ht="15" customHeight="1">
      <c r="A74" s="117">
        <f t="shared" si="9"/>
        <v>32</v>
      </c>
      <c r="B74" s="22" t="s">
        <v>62</v>
      </c>
      <c r="C74" s="108">
        <v>3</v>
      </c>
      <c r="D74" s="111" t="s">
        <v>39</v>
      </c>
      <c r="E74" s="108">
        <v>3</v>
      </c>
      <c r="F74" s="108">
        <v>75</v>
      </c>
      <c r="G74" s="108">
        <v>30</v>
      </c>
      <c r="H74" s="108">
        <v>3</v>
      </c>
      <c r="I74" s="108">
        <f t="shared" si="8"/>
        <v>42</v>
      </c>
      <c r="J74" s="108"/>
      <c r="K74" s="108"/>
      <c r="L74" s="108"/>
      <c r="M74" s="108"/>
      <c r="N74" s="108">
        <f t="shared" si="7"/>
        <v>3</v>
      </c>
      <c r="O74" s="108"/>
      <c r="P74" s="108">
        <v>22</v>
      </c>
    </row>
    <row r="75" spans="1:16" s="18" customFormat="1" ht="14.25" customHeight="1">
      <c r="A75" s="117">
        <f t="shared" si="9"/>
        <v>33</v>
      </c>
      <c r="B75" s="22" t="s">
        <v>152</v>
      </c>
      <c r="C75" s="108">
        <v>2</v>
      </c>
      <c r="D75" s="111" t="s">
        <v>136</v>
      </c>
      <c r="E75" s="108">
        <v>2</v>
      </c>
      <c r="F75" s="108">
        <v>50</v>
      </c>
      <c r="G75" s="108">
        <v>15</v>
      </c>
      <c r="H75" s="108">
        <v>3</v>
      </c>
      <c r="I75" s="108">
        <f t="shared" si="8"/>
        <v>32</v>
      </c>
      <c r="J75" s="108"/>
      <c r="K75" s="108"/>
      <c r="L75" s="108"/>
      <c r="M75" s="108"/>
      <c r="N75" s="108">
        <f t="shared" si="7"/>
        <v>2</v>
      </c>
      <c r="O75" s="108"/>
      <c r="P75" s="108"/>
    </row>
    <row r="76" spans="1:16" ht="12.75">
      <c r="A76" s="117"/>
      <c r="B76" s="22"/>
      <c r="C76" s="7"/>
      <c r="D76" s="111"/>
      <c r="E76" s="7">
        <f>SUM(E68:E75)</f>
        <v>30</v>
      </c>
      <c r="F76" s="7">
        <f>SUM(F68:F75)</f>
        <v>750</v>
      </c>
      <c r="G76" s="7">
        <f>SUM(G68:G75)</f>
        <v>330</v>
      </c>
      <c r="H76" s="7"/>
      <c r="I76" s="7">
        <f>SUM(I68:I75)</f>
        <v>396</v>
      </c>
      <c r="J76" s="7"/>
      <c r="K76" s="7"/>
      <c r="L76" s="7"/>
      <c r="M76" s="7"/>
      <c r="N76" s="7">
        <f>SUM(N68:N75)</f>
        <v>30</v>
      </c>
      <c r="O76" s="108"/>
      <c r="P76" s="108"/>
    </row>
    <row r="77" spans="1:16" ht="14.25" customHeight="1">
      <c r="A77" s="117"/>
      <c r="B77" s="7" t="s">
        <v>153</v>
      </c>
      <c r="C77" s="108">
        <v>2</v>
      </c>
      <c r="D77" s="111" t="s">
        <v>136</v>
      </c>
      <c r="E77" s="108">
        <v>2</v>
      </c>
      <c r="F77" s="108">
        <v>50</v>
      </c>
      <c r="G77" s="108">
        <v>15</v>
      </c>
      <c r="H77" s="108">
        <v>3</v>
      </c>
      <c r="I77" s="108">
        <f>F77-G77-3</f>
        <v>32</v>
      </c>
      <c r="J77" s="108"/>
      <c r="K77" s="108"/>
      <c r="L77" s="108"/>
      <c r="M77" s="108"/>
      <c r="N77" s="108">
        <f>E77</f>
        <v>2</v>
      </c>
      <c r="O77" s="108"/>
      <c r="P77" s="107"/>
    </row>
    <row r="78" spans="1:16" ht="14.25" customHeight="1">
      <c r="A78" s="117"/>
      <c r="B78" s="7"/>
      <c r="C78" s="110"/>
      <c r="D78" s="78"/>
      <c r="E78" s="72"/>
      <c r="F78" s="110"/>
      <c r="G78" s="110"/>
      <c r="H78" s="110"/>
      <c r="I78" s="110"/>
      <c r="J78" s="110"/>
      <c r="K78" s="110"/>
      <c r="L78" s="110"/>
      <c r="M78" s="79"/>
      <c r="N78" s="110"/>
      <c r="O78" s="110"/>
      <c r="P78" s="79"/>
    </row>
    <row r="79" spans="1:16" ht="12.75">
      <c r="A79" s="21" t="s">
        <v>177</v>
      </c>
      <c r="B79" s="22" t="s">
        <v>14</v>
      </c>
      <c r="C79" s="110"/>
      <c r="D79" s="78"/>
      <c r="E79" s="110"/>
      <c r="F79" s="110"/>
      <c r="G79" s="110"/>
      <c r="H79" s="110"/>
      <c r="I79" s="110"/>
      <c r="J79" s="110"/>
      <c r="K79" s="110"/>
      <c r="L79" s="110"/>
      <c r="M79" s="79"/>
      <c r="N79" s="72"/>
      <c r="O79" s="110"/>
      <c r="P79" s="79"/>
    </row>
    <row r="80" spans="1:16" ht="12.75">
      <c r="A80" s="21" t="s">
        <v>178</v>
      </c>
      <c r="B80" s="22" t="s">
        <v>101</v>
      </c>
      <c r="C80" s="108"/>
      <c r="D80" s="111"/>
      <c r="E80" s="108"/>
      <c r="F80" s="108"/>
      <c r="G80" s="108"/>
      <c r="H80" s="108"/>
      <c r="I80" s="108"/>
      <c r="J80" s="108"/>
      <c r="K80" s="108"/>
      <c r="L80" s="108"/>
      <c r="M80" s="108"/>
      <c r="N80" s="7"/>
      <c r="O80" s="108"/>
      <c r="P80" s="108"/>
    </row>
    <row r="81" spans="1:16" ht="12.75">
      <c r="A81" s="21"/>
      <c r="B81" s="22"/>
      <c r="C81" s="108"/>
      <c r="D81" s="111"/>
      <c r="E81" s="108"/>
      <c r="F81" s="108"/>
      <c r="G81" s="108"/>
      <c r="H81" s="108"/>
      <c r="I81" s="108"/>
      <c r="J81" s="108"/>
      <c r="K81" s="108"/>
      <c r="L81" s="108"/>
      <c r="M81" s="108"/>
      <c r="N81" s="7"/>
      <c r="O81" s="108"/>
      <c r="P81" s="108"/>
    </row>
    <row r="82" spans="1:16" ht="15.75" customHeight="1">
      <c r="A82" s="117">
        <v>34</v>
      </c>
      <c r="B82" s="22" t="s">
        <v>75</v>
      </c>
      <c r="C82" s="108">
        <v>3</v>
      </c>
      <c r="D82" s="111" t="s">
        <v>40</v>
      </c>
      <c r="E82" s="108">
        <v>4</v>
      </c>
      <c r="F82" s="108">
        <v>100</v>
      </c>
      <c r="G82" s="108">
        <v>45</v>
      </c>
      <c r="H82" s="108">
        <v>3</v>
      </c>
      <c r="I82" s="108">
        <f>F82-G82-3</f>
        <v>52</v>
      </c>
      <c r="J82" s="108"/>
      <c r="K82" s="108"/>
      <c r="L82" s="108"/>
      <c r="M82" s="108"/>
      <c r="N82" s="108"/>
      <c r="O82" s="108">
        <f>E82</f>
        <v>4</v>
      </c>
      <c r="P82" s="108">
        <v>28</v>
      </c>
    </row>
    <row r="83" spans="1:16" ht="14.25" customHeight="1">
      <c r="A83" s="117">
        <f aca="true" t="shared" si="10" ref="A83:A89">A82+1</f>
        <v>35</v>
      </c>
      <c r="B83" s="22" t="s">
        <v>183</v>
      </c>
      <c r="C83" s="108">
        <v>3</v>
      </c>
      <c r="D83" s="111" t="s">
        <v>40</v>
      </c>
      <c r="E83" s="108">
        <v>4</v>
      </c>
      <c r="F83" s="108">
        <v>100</v>
      </c>
      <c r="G83" s="108">
        <v>45</v>
      </c>
      <c r="H83" s="108">
        <v>3</v>
      </c>
      <c r="I83" s="108">
        <f aca="true" t="shared" si="11" ref="I83:I88">F83-G83-3</f>
        <v>52</v>
      </c>
      <c r="J83" s="108"/>
      <c r="K83" s="108"/>
      <c r="L83" s="108"/>
      <c r="M83" s="108"/>
      <c r="N83" s="108"/>
      <c r="O83" s="108">
        <f aca="true" t="shared" si="12" ref="O83:O88">E83</f>
        <v>4</v>
      </c>
      <c r="P83" s="108">
        <v>30</v>
      </c>
    </row>
    <row r="84" spans="1:16" ht="13.5" customHeight="1">
      <c r="A84" s="117">
        <f t="shared" si="10"/>
        <v>36</v>
      </c>
      <c r="B84" s="22" t="s">
        <v>51</v>
      </c>
      <c r="C84" s="108">
        <v>3</v>
      </c>
      <c r="D84" s="111" t="s">
        <v>40</v>
      </c>
      <c r="E84" s="108">
        <v>4</v>
      </c>
      <c r="F84" s="108">
        <v>100</v>
      </c>
      <c r="G84" s="108">
        <v>45</v>
      </c>
      <c r="H84" s="108">
        <v>3</v>
      </c>
      <c r="I84" s="108">
        <f t="shared" si="11"/>
        <v>52</v>
      </c>
      <c r="J84" s="108"/>
      <c r="K84" s="108"/>
      <c r="L84" s="108"/>
      <c r="M84" s="108"/>
      <c r="N84" s="108"/>
      <c r="O84" s="108">
        <f t="shared" si="12"/>
        <v>4</v>
      </c>
      <c r="P84" s="108">
        <v>29</v>
      </c>
    </row>
    <row r="85" spans="1:16" ht="12.75">
      <c r="A85" s="117">
        <f t="shared" si="10"/>
        <v>37</v>
      </c>
      <c r="B85" s="22" t="s">
        <v>13</v>
      </c>
      <c r="C85" s="108">
        <v>4</v>
      </c>
      <c r="D85" s="111" t="s">
        <v>40</v>
      </c>
      <c r="E85" s="108">
        <v>4</v>
      </c>
      <c r="F85" s="108">
        <v>100</v>
      </c>
      <c r="G85" s="108">
        <v>45</v>
      </c>
      <c r="H85" s="108">
        <v>3</v>
      </c>
      <c r="I85" s="108">
        <f t="shared" si="11"/>
        <v>52</v>
      </c>
      <c r="J85" s="108"/>
      <c r="K85" s="108"/>
      <c r="L85" s="108"/>
      <c r="M85" s="108"/>
      <c r="N85" s="108"/>
      <c r="O85" s="108">
        <f t="shared" si="12"/>
        <v>4</v>
      </c>
      <c r="P85" s="108">
        <v>29</v>
      </c>
    </row>
    <row r="86" spans="1:16" ht="13.5" customHeight="1">
      <c r="A86" s="117">
        <f t="shared" si="10"/>
        <v>38</v>
      </c>
      <c r="B86" s="22" t="s">
        <v>93</v>
      </c>
      <c r="C86" s="108">
        <v>4</v>
      </c>
      <c r="D86" s="111" t="s">
        <v>38</v>
      </c>
      <c r="E86" s="108">
        <v>5</v>
      </c>
      <c r="F86" s="108">
        <v>125</v>
      </c>
      <c r="G86" s="108">
        <v>60</v>
      </c>
      <c r="H86" s="108">
        <v>3</v>
      </c>
      <c r="I86" s="108">
        <f t="shared" si="11"/>
        <v>62</v>
      </c>
      <c r="J86" s="108"/>
      <c r="K86" s="108"/>
      <c r="L86" s="108"/>
      <c r="M86" s="108"/>
      <c r="N86" s="108"/>
      <c r="O86" s="108">
        <f t="shared" si="12"/>
        <v>5</v>
      </c>
      <c r="P86" s="108">
        <v>31</v>
      </c>
    </row>
    <row r="87" spans="1:16" ht="14.25" customHeight="1">
      <c r="A87" s="117">
        <f t="shared" si="10"/>
        <v>39</v>
      </c>
      <c r="B87" s="22" t="s">
        <v>188</v>
      </c>
      <c r="C87" s="108">
        <v>3</v>
      </c>
      <c r="D87" s="111" t="s">
        <v>40</v>
      </c>
      <c r="E87" s="108">
        <v>4</v>
      </c>
      <c r="F87" s="108">
        <v>100</v>
      </c>
      <c r="G87" s="108">
        <v>45</v>
      </c>
      <c r="H87" s="108">
        <v>3</v>
      </c>
      <c r="I87" s="108">
        <f t="shared" si="11"/>
        <v>52</v>
      </c>
      <c r="J87" s="108"/>
      <c r="K87" s="108"/>
      <c r="L87" s="108"/>
      <c r="M87" s="108"/>
      <c r="N87" s="108"/>
      <c r="O87" s="108">
        <f t="shared" si="12"/>
        <v>4</v>
      </c>
      <c r="P87" s="108"/>
    </row>
    <row r="88" spans="1:16" ht="14.25" customHeight="1">
      <c r="A88" s="117">
        <f t="shared" si="10"/>
        <v>40</v>
      </c>
      <c r="B88" s="22" t="s">
        <v>217</v>
      </c>
      <c r="C88" s="108">
        <v>2</v>
      </c>
      <c r="D88" s="111" t="s">
        <v>49</v>
      </c>
      <c r="E88" s="108">
        <v>3</v>
      </c>
      <c r="F88" s="108">
        <v>75</v>
      </c>
      <c r="G88" s="108">
        <v>30</v>
      </c>
      <c r="H88" s="108">
        <v>3</v>
      </c>
      <c r="I88" s="108">
        <f t="shared" si="11"/>
        <v>42</v>
      </c>
      <c r="J88" s="108"/>
      <c r="K88" s="108"/>
      <c r="L88" s="108"/>
      <c r="M88" s="108"/>
      <c r="N88" s="108"/>
      <c r="O88" s="108">
        <f t="shared" si="12"/>
        <v>3</v>
      </c>
      <c r="P88" s="108"/>
    </row>
    <row r="89" spans="1:16" ht="14.25" customHeight="1">
      <c r="A89" s="117">
        <f t="shared" si="10"/>
        <v>41</v>
      </c>
      <c r="B89" s="35" t="s">
        <v>155</v>
      </c>
      <c r="C89" s="108">
        <v>2</v>
      </c>
      <c r="D89" s="111" t="s">
        <v>136</v>
      </c>
      <c r="E89" s="108">
        <v>2</v>
      </c>
      <c r="F89" s="108">
        <v>50</v>
      </c>
      <c r="G89" s="108">
        <v>15</v>
      </c>
      <c r="H89" s="108">
        <v>3</v>
      </c>
      <c r="I89" s="108">
        <v>32</v>
      </c>
      <c r="J89" s="108"/>
      <c r="K89" s="108"/>
      <c r="L89" s="108"/>
      <c r="M89" s="108"/>
      <c r="N89" s="108"/>
      <c r="O89" s="108">
        <v>2</v>
      </c>
      <c r="P89" s="108"/>
    </row>
    <row r="90" spans="1:16" ht="12.75">
      <c r="A90" s="117"/>
      <c r="B90" s="35"/>
      <c r="C90" s="108"/>
      <c r="D90" s="111"/>
      <c r="E90" s="7">
        <f>SUM(E82:E89)</f>
        <v>30</v>
      </c>
      <c r="F90" s="108">
        <f>SUM(F82:F89)</f>
        <v>750</v>
      </c>
      <c r="G90" s="108">
        <f>SUM(G82:G89)</f>
        <v>330</v>
      </c>
      <c r="H90" s="108"/>
      <c r="I90" s="108">
        <f>SUM(I82:I89)</f>
        <v>396</v>
      </c>
      <c r="J90" s="108"/>
      <c r="K90" s="108"/>
      <c r="L90" s="108"/>
      <c r="M90" s="108"/>
      <c r="N90" s="108"/>
      <c r="O90" s="7">
        <f>SUM(O82:O89)</f>
        <v>30</v>
      </c>
      <c r="P90" s="108"/>
    </row>
    <row r="91" spans="1:16" ht="14.25" customHeight="1">
      <c r="A91" s="117"/>
      <c r="B91" s="7" t="s">
        <v>181</v>
      </c>
      <c r="C91" s="108">
        <v>2</v>
      </c>
      <c r="D91" s="111" t="s">
        <v>136</v>
      </c>
      <c r="E91" s="108">
        <v>2</v>
      </c>
      <c r="F91" s="108">
        <v>50</v>
      </c>
      <c r="G91" s="108">
        <v>15</v>
      </c>
      <c r="H91" s="108">
        <v>3</v>
      </c>
      <c r="I91" s="108">
        <v>32</v>
      </c>
      <c r="J91" s="108"/>
      <c r="K91" s="108"/>
      <c r="L91" s="108"/>
      <c r="M91" s="108"/>
      <c r="N91" s="108"/>
      <c r="O91" s="108">
        <v>2</v>
      </c>
      <c r="P91" s="107"/>
    </row>
    <row r="92" spans="1:16" ht="14.25" customHeight="1">
      <c r="A92" s="117"/>
      <c r="B92" s="7"/>
      <c r="C92" s="110"/>
      <c r="D92" s="78"/>
      <c r="E92" s="72"/>
      <c r="F92" s="110"/>
      <c r="G92" s="110"/>
      <c r="H92" s="110"/>
      <c r="I92" s="110"/>
      <c r="J92" s="110"/>
      <c r="K92" s="110"/>
      <c r="L92" s="110"/>
      <c r="M92" s="79"/>
      <c r="N92" s="110"/>
      <c r="O92" s="110"/>
      <c r="P92" s="79"/>
    </row>
    <row r="93" spans="1:16" ht="12.75">
      <c r="A93" s="21" t="s">
        <v>161</v>
      </c>
      <c r="B93" s="22" t="s">
        <v>156</v>
      </c>
      <c r="C93" s="110"/>
      <c r="D93" s="78"/>
      <c r="E93" s="110"/>
      <c r="F93" s="110"/>
      <c r="G93" s="110"/>
      <c r="H93" s="110"/>
      <c r="I93" s="110"/>
      <c r="J93" s="110"/>
      <c r="K93" s="110"/>
      <c r="L93" s="110"/>
      <c r="M93" s="79"/>
      <c r="N93" s="72"/>
      <c r="O93" s="110"/>
      <c r="P93" s="79"/>
    </row>
    <row r="94" spans="1:16" ht="12.75">
      <c r="A94" s="21" t="s">
        <v>162</v>
      </c>
      <c r="B94" s="22" t="s">
        <v>134</v>
      </c>
      <c r="C94" s="108"/>
      <c r="D94" s="111"/>
      <c r="E94" s="108"/>
      <c r="F94" s="108"/>
      <c r="G94" s="108"/>
      <c r="H94" s="108"/>
      <c r="I94" s="108"/>
      <c r="J94" s="108"/>
      <c r="K94" s="108"/>
      <c r="L94" s="108"/>
      <c r="M94" s="108"/>
      <c r="N94" s="7"/>
      <c r="O94" s="108"/>
      <c r="P94" s="108"/>
    </row>
    <row r="95" spans="1:16" s="18" customFormat="1" ht="16.5" customHeight="1">
      <c r="A95" s="105" t="s">
        <v>35</v>
      </c>
      <c r="B95" s="106"/>
      <c r="C95" s="106"/>
      <c r="D95" s="47"/>
      <c r="E95" s="108">
        <f>SUM(E11:E90)</f>
        <v>362</v>
      </c>
      <c r="F95" s="108"/>
      <c r="G95" s="108"/>
      <c r="H95" s="108"/>
      <c r="I95" s="108"/>
      <c r="J95" s="108">
        <f aca="true" t="shared" si="13" ref="J95:O95">SUM(J11:J90)</f>
        <v>60</v>
      </c>
      <c r="K95" s="108">
        <f t="shared" si="13"/>
        <v>60</v>
      </c>
      <c r="L95" s="108">
        <f t="shared" si="13"/>
        <v>60</v>
      </c>
      <c r="M95" s="108">
        <f t="shared" si="13"/>
        <v>60</v>
      </c>
      <c r="N95" s="108">
        <f t="shared" si="13"/>
        <v>62</v>
      </c>
      <c r="O95" s="108">
        <f t="shared" si="13"/>
        <v>60</v>
      </c>
      <c r="P95" s="108"/>
    </row>
    <row r="96" spans="1:16" ht="21.75" customHeight="1">
      <c r="A96" s="66" t="s">
        <v>60</v>
      </c>
      <c r="B96" s="48"/>
      <c r="C96" s="48"/>
      <c r="D96" s="49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 ht="18.75" customHeight="1">
      <c r="A97" s="50"/>
      <c r="B97" s="50"/>
      <c r="C97" s="50"/>
      <c r="D97" s="8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s="13" customFormat="1" ht="21" customHeight="1">
      <c r="A98" s="51" t="s">
        <v>15</v>
      </c>
      <c r="B98" s="81"/>
      <c r="C98" s="81"/>
      <c r="D98" s="82"/>
      <c r="E98" s="81"/>
      <c r="F98" s="81"/>
      <c r="G98" s="103"/>
      <c r="H98" s="81"/>
      <c r="I98" s="81"/>
      <c r="J98" s="81"/>
      <c r="K98" s="81"/>
      <c r="L98" s="81"/>
      <c r="M98" s="81"/>
      <c r="N98" s="81"/>
      <c r="O98" s="81"/>
      <c r="P98" s="83"/>
    </row>
    <row r="99" spans="1:16" ht="15" customHeight="1">
      <c r="A99" s="129" t="s">
        <v>2</v>
      </c>
      <c r="B99" s="129" t="s">
        <v>3</v>
      </c>
      <c r="C99" s="126" t="s">
        <v>22</v>
      </c>
      <c r="D99" s="143" t="s">
        <v>43</v>
      </c>
      <c r="E99" s="128" t="s">
        <v>11</v>
      </c>
      <c r="F99" s="117"/>
      <c r="G99" s="117"/>
      <c r="H99" s="117"/>
      <c r="I99" s="117"/>
      <c r="J99" s="135" t="s">
        <v>0</v>
      </c>
      <c r="K99" s="136"/>
      <c r="L99" s="136"/>
      <c r="M99" s="136"/>
      <c r="N99" s="136"/>
      <c r="O99" s="137"/>
      <c r="P99" s="129" t="s">
        <v>1</v>
      </c>
    </row>
    <row r="100" spans="1:16" ht="22.5" customHeight="1">
      <c r="A100" s="129"/>
      <c r="B100" s="129"/>
      <c r="C100" s="127"/>
      <c r="D100" s="143"/>
      <c r="E100" s="129"/>
      <c r="F100" s="108"/>
      <c r="G100" s="108"/>
      <c r="H100" s="108"/>
      <c r="I100" s="108"/>
      <c r="J100" s="108" t="s">
        <v>16</v>
      </c>
      <c r="K100" s="108" t="s">
        <v>17</v>
      </c>
      <c r="L100" s="108" t="s">
        <v>18</v>
      </c>
      <c r="M100" s="108" t="s">
        <v>19</v>
      </c>
      <c r="N100" s="108" t="s">
        <v>20</v>
      </c>
      <c r="O100" s="108" t="s">
        <v>21</v>
      </c>
      <c r="P100" s="129"/>
    </row>
    <row r="101" spans="1:16" s="14" customFormat="1" ht="15" customHeight="1">
      <c r="A101" s="52" t="s">
        <v>23</v>
      </c>
      <c r="B101" s="103"/>
      <c r="C101" s="103"/>
      <c r="D101" s="84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4"/>
    </row>
    <row r="102" spans="1:16" ht="18" customHeight="1">
      <c r="A102" s="108">
        <v>42</v>
      </c>
      <c r="B102" s="67" t="s">
        <v>135</v>
      </c>
      <c r="C102" s="108"/>
      <c r="D102" s="111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spans="1:16" ht="18" customHeight="1">
      <c r="A103" s="108" t="s">
        <v>179</v>
      </c>
      <c r="B103" s="22" t="s">
        <v>197</v>
      </c>
      <c r="C103" s="108">
        <v>15</v>
      </c>
      <c r="D103" s="111" t="s">
        <v>36</v>
      </c>
      <c r="E103" s="108">
        <v>4</v>
      </c>
      <c r="F103" s="108">
        <v>100</v>
      </c>
      <c r="G103" s="100">
        <v>40</v>
      </c>
      <c r="H103" s="108">
        <v>57</v>
      </c>
      <c r="I103" s="108">
        <v>3</v>
      </c>
      <c r="J103" s="108">
        <f>E103</f>
        <v>4</v>
      </c>
      <c r="K103" s="108"/>
      <c r="L103" s="108"/>
      <c r="M103" s="108"/>
      <c r="N103" s="108"/>
      <c r="O103" s="108"/>
      <c r="P103" s="108">
        <v>35</v>
      </c>
    </row>
    <row r="104" spans="1:16" ht="18" customHeight="1">
      <c r="A104" s="108" t="s">
        <v>180</v>
      </c>
      <c r="B104" s="22" t="s">
        <v>198</v>
      </c>
      <c r="C104" s="108">
        <v>5</v>
      </c>
      <c r="D104" s="111" t="s">
        <v>37</v>
      </c>
      <c r="E104" s="108">
        <v>2</v>
      </c>
      <c r="F104" s="108">
        <v>50</v>
      </c>
      <c r="G104" s="9">
        <v>20</v>
      </c>
      <c r="H104" s="108">
        <v>27</v>
      </c>
      <c r="I104" s="108">
        <v>3</v>
      </c>
      <c r="J104" s="108">
        <f aca="true" t="shared" si="14" ref="J104:J110">E104</f>
        <v>2</v>
      </c>
      <c r="K104" s="108"/>
      <c r="L104" s="108"/>
      <c r="M104" s="108"/>
      <c r="N104" s="108"/>
      <c r="O104" s="108"/>
      <c r="P104" s="108">
        <v>35</v>
      </c>
    </row>
    <row r="105" spans="1:16" ht="18" customHeight="1">
      <c r="A105" s="108">
        <v>43</v>
      </c>
      <c r="B105" s="22" t="s">
        <v>199</v>
      </c>
      <c r="C105" s="108">
        <v>10</v>
      </c>
      <c r="D105" s="111" t="s">
        <v>36</v>
      </c>
      <c r="E105" s="108">
        <v>4</v>
      </c>
      <c r="F105" s="108">
        <v>100</v>
      </c>
      <c r="G105" s="100">
        <v>40</v>
      </c>
      <c r="H105" s="108">
        <v>57</v>
      </c>
      <c r="I105" s="108">
        <v>3</v>
      </c>
      <c r="J105" s="108">
        <f t="shared" si="14"/>
        <v>4</v>
      </c>
      <c r="K105" s="108"/>
      <c r="L105" s="108"/>
      <c r="M105" s="108"/>
      <c r="N105" s="108"/>
      <c r="O105" s="108"/>
      <c r="P105" s="108">
        <v>39</v>
      </c>
    </row>
    <row r="106" spans="1:16" ht="18.75" customHeight="1">
      <c r="A106" s="108">
        <v>44</v>
      </c>
      <c r="B106" s="22" t="s">
        <v>79</v>
      </c>
      <c r="C106" s="108">
        <v>10</v>
      </c>
      <c r="D106" s="111" t="s">
        <v>36</v>
      </c>
      <c r="E106" s="108">
        <v>4</v>
      </c>
      <c r="F106" s="108">
        <v>100</v>
      </c>
      <c r="G106" s="100">
        <v>40</v>
      </c>
      <c r="H106" s="108">
        <v>57</v>
      </c>
      <c r="I106" s="108">
        <v>3</v>
      </c>
      <c r="J106" s="108">
        <f t="shared" si="14"/>
        <v>4</v>
      </c>
      <c r="K106" s="108"/>
      <c r="L106" s="108"/>
      <c r="M106" s="108"/>
      <c r="N106" s="108"/>
      <c r="O106" s="108"/>
      <c r="P106" s="108"/>
    </row>
    <row r="107" spans="1:16" ht="18.75" customHeight="1">
      <c r="A107" s="108">
        <f>A106+1</f>
        <v>45</v>
      </c>
      <c r="B107" s="22" t="s">
        <v>50</v>
      </c>
      <c r="C107" s="108">
        <v>10</v>
      </c>
      <c r="D107" s="111" t="s">
        <v>36</v>
      </c>
      <c r="E107" s="108">
        <v>4</v>
      </c>
      <c r="F107" s="108">
        <v>100</v>
      </c>
      <c r="G107" s="53">
        <v>40</v>
      </c>
      <c r="H107" s="108">
        <v>57</v>
      </c>
      <c r="I107" s="108">
        <v>3</v>
      </c>
      <c r="J107" s="108">
        <f t="shared" si="14"/>
        <v>4</v>
      </c>
      <c r="K107" s="108"/>
      <c r="L107" s="108"/>
      <c r="M107" s="108"/>
      <c r="N107" s="108"/>
      <c r="O107" s="108"/>
      <c r="P107" s="108">
        <v>38</v>
      </c>
    </row>
    <row r="108" spans="1:16" ht="17.25" customHeight="1">
      <c r="A108" s="108">
        <f>A107+1</f>
        <v>46</v>
      </c>
      <c r="B108" s="22" t="s">
        <v>46</v>
      </c>
      <c r="C108" s="108">
        <v>10</v>
      </c>
      <c r="D108" s="111" t="s">
        <v>36</v>
      </c>
      <c r="E108" s="108">
        <v>4</v>
      </c>
      <c r="F108" s="108">
        <v>100</v>
      </c>
      <c r="G108" s="100">
        <v>40</v>
      </c>
      <c r="H108" s="108">
        <v>57</v>
      </c>
      <c r="I108" s="108">
        <v>3</v>
      </c>
      <c r="J108" s="108">
        <f t="shared" si="14"/>
        <v>4</v>
      </c>
      <c r="K108" s="108"/>
      <c r="L108" s="108"/>
      <c r="M108" s="108"/>
      <c r="N108" s="108"/>
      <c r="O108" s="108"/>
      <c r="P108" s="108"/>
    </row>
    <row r="109" spans="1:16" ht="18" customHeight="1">
      <c r="A109" s="108">
        <f>A108+1</f>
        <v>47</v>
      </c>
      <c r="B109" s="22" t="s">
        <v>65</v>
      </c>
      <c r="C109" s="108">
        <v>10</v>
      </c>
      <c r="D109" s="111" t="s">
        <v>36</v>
      </c>
      <c r="E109" s="108">
        <v>4</v>
      </c>
      <c r="F109" s="108">
        <v>100</v>
      </c>
      <c r="G109" s="9">
        <v>40</v>
      </c>
      <c r="H109" s="108">
        <v>57</v>
      </c>
      <c r="I109" s="108">
        <v>3</v>
      </c>
      <c r="J109" s="108">
        <f t="shared" si="14"/>
        <v>4</v>
      </c>
      <c r="K109" s="108"/>
      <c r="L109" s="108"/>
      <c r="M109" s="108"/>
      <c r="N109" s="108"/>
      <c r="O109" s="108"/>
      <c r="P109" s="108"/>
    </row>
    <row r="110" spans="1:16" ht="16.5" customHeight="1">
      <c r="A110" s="108">
        <f>A109+1</f>
        <v>48</v>
      </c>
      <c r="B110" s="22" t="s">
        <v>95</v>
      </c>
      <c r="C110" s="108">
        <v>10</v>
      </c>
      <c r="D110" s="111" t="s">
        <v>36</v>
      </c>
      <c r="E110" s="108">
        <v>4</v>
      </c>
      <c r="F110" s="108">
        <v>100</v>
      </c>
      <c r="G110" s="53">
        <v>40</v>
      </c>
      <c r="H110" s="108">
        <v>57</v>
      </c>
      <c r="I110" s="108">
        <v>3</v>
      </c>
      <c r="J110" s="108">
        <f t="shared" si="14"/>
        <v>4</v>
      </c>
      <c r="K110" s="108"/>
      <c r="L110" s="108"/>
      <c r="M110" s="108"/>
      <c r="N110" s="108"/>
      <c r="O110" s="108"/>
      <c r="P110" s="108"/>
    </row>
    <row r="111" spans="1:16" ht="12.75">
      <c r="A111" s="108"/>
      <c r="B111" s="22"/>
      <c r="C111" s="108"/>
      <c r="D111" s="111"/>
      <c r="E111" s="7">
        <f>SUM(E103:E110)</f>
        <v>30</v>
      </c>
      <c r="F111" s="7">
        <f>SUM(F103:F110)</f>
        <v>750</v>
      </c>
      <c r="G111" s="100">
        <f>SUM(G103:G110)</f>
        <v>300</v>
      </c>
      <c r="H111" s="7">
        <f>SUM(H103:H110)</f>
        <v>426</v>
      </c>
      <c r="I111" s="7"/>
      <c r="J111" s="7">
        <f>SUM(J102:J110)</f>
        <v>30</v>
      </c>
      <c r="K111" s="108"/>
      <c r="L111" s="108"/>
      <c r="M111" s="108"/>
      <c r="N111" s="108"/>
      <c r="O111" s="108"/>
      <c r="P111" s="108"/>
    </row>
    <row r="112" spans="1:16" ht="15.75" customHeight="1">
      <c r="A112" s="108"/>
      <c r="B112" s="105"/>
      <c r="C112" s="106"/>
      <c r="D112" s="8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</row>
    <row r="113" spans="1:18" s="14" customFormat="1" ht="20.25" customHeight="1">
      <c r="A113" s="7">
        <v>49</v>
      </c>
      <c r="B113" s="67" t="s">
        <v>143</v>
      </c>
      <c r="C113" s="7"/>
      <c r="D113" s="6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"/>
      <c r="R113" s="1"/>
    </row>
    <row r="114" spans="1:16" ht="20.25" customHeight="1">
      <c r="A114" s="108" t="s">
        <v>201</v>
      </c>
      <c r="B114" s="22" t="s">
        <v>195</v>
      </c>
      <c r="C114" s="108">
        <v>10</v>
      </c>
      <c r="D114" s="111" t="s">
        <v>36</v>
      </c>
      <c r="E114" s="108">
        <v>3</v>
      </c>
      <c r="F114" s="108">
        <v>75</v>
      </c>
      <c r="G114" s="108">
        <v>40</v>
      </c>
      <c r="H114" s="108">
        <v>3</v>
      </c>
      <c r="I114" s="108">
        <f>F114-G114-3</f>
        <v>32</v>
      </c>
      <c r="J114" s="108"/>
      <c r="K114" s="108">
        <f>E114</f>
        <v>3</v>
      </c>
      <c r="L114" s="108"/>
      <c r="M114" s="99"/>
      <c r="N114" s="99"/>
      <c r="O114" s="99"/>
      <c r="P114" s="111">
        <v>35</v>
      </c>
    </row>
    <row r="115" spans="1:16" ht="20.25" customHeight="1">
      <c r="A115" s="108" t="s">
        <v>202</v>
      </c>
      <c r="B115" s="22" t="s">
        <v>193</v>
      </c>
      <c r="C115" s="108">
        <v>5</v>
      </c>
      <c r="D115" s="111" t="s">
        <v>37</v>
      </c>
      <c r="E115" s="108">
        <v>2</v>
      </c>
      <c r="F115" s="108">
        <v>50</v>
      </c>
      <c r="G115" s="108">
        <v>40</v>
      </c>
      <c r="H115" s="108">
        <v>3</v>
      </c>
      <c r="I115" s="108">
        <f aca="true" t="shared" si="15" ref="I115:I122">F115-G115-3</f>
        <v>7</v>
      </c>
      <c r="J115" s="108"/>
      <c r="K115" s="108">
        <f>E115</f>
        <v>2</v>
      </c>
      <c r="L115" s="108"/>
      <c r="M115" s="108"/>
      <c r="N115" s="108"/>
      <c r="O115" s="108"/>
      <c r="P115" s="108">
        <v>35</v>
      </c>
    </row>
    <row r="116" spans="1:16" ht="20.25" customHeight="1">
      <c r="A116" s="108" t="s">
        <v>203</v>
      </c>
      <c r="B116" s="22" t="s">
        <v>196</v>
      </c>
      <c r="C116" s="108">
        <v>5</v>
      </c>
      <c r="D116" s="111" t="s">
        <v>37</v>
      </c>
      <c r="E116" s="108">
        <v>2</v>
      </c>
      <c r="F116" s="108">
        <v>50</v>
      </c>
      <c r="G116" s="108">
        <v>40</v>
      </c>
      <c r="H116" s="108">
        <v>3</v>
      </c>
      <c r="I116" s="108">
        <f t="shared" si="15"/>
        <v>7</v>
      </c>
      <c r="J116" s="108"/>
      <c r="K116" s="108">
        <f>E116</f>
        <v>2</v>
      </c>
      <c r="L116" s="108"/>
      <c r="M116" s="108"/>
      <c r="N116" s="108"/>
      <c r="O116" s="108"/>
      <c r="P116" s="108">
        <v>35</v>
      </c>
    </row>
    <row r="117" spans="1:16" ht="19.5" customHeight="1">
      <c r="A117" s="108">
        <v>50</v>
      </c>
      <c r="B117" s="22" t="s">
        <v>59</v>
      </c>
      <c r="C117" s="108">
        <v>15</v>
      </c>
      <c r="D117" s="111" t="s">
        <v>24</v>
      </c>
      <c r="E117" s="108">
        <v>5</v>
      </c>
      <c r="F117" s="108">
        <v>125</v>
      </c>
      <c r="G117" s="108">
        <v>40</v>
      </c>
      <c r="H117" s="108">
        <v>3</v>
      </c>
      <c r="I117" s="108">
        <f t="shared" si="15"/>
        <v>82</v>
      </c>
      <c r="J117" s="108"/>
      <c r="K117" s="108">
        <f aca="true" t="shared" si="16" ref="K117:K122">E117</f>
        <v>5</v>
      </c>
      <c r="L117" s="108"/>
      <c r="M117" s="108"/>
      <c r="N117" s="108"/>
      <c r="O117" s="108"/>
      <c r="P117" s="108">
        <v>44</v>
      </c>
    </row>
    <row r="118" spans="1:16" ht="15.75" customHeight="1">
      <c r="A118" s="108">
        <f>A117+1</f>
        <v>51</v>
      </c>
      <c r="B118" s="22" t="s">
        <v>47</v>
      </c>
      <c r="C118" s="108">
        <v>10</v>
      </c>
      <c r="D118" s="111" t="s">
        <v>36</v>
      </c>
      <c r="E118" s="108">
        <v>4</v>
      </c>
      <c r="F118" s="108">
        <v>100</v>
      </c>
      <c r="G118" s="108">
        <v>40</v>
      </c>
      <c r="H118" s="108">
        <v>3</v>
      </c>
      <c r="I118" s="108">
        <f t="shared" si="15"/>
        <v>57</v>
      </c>
      <c r="J118" s="108"/>
      <c r="K118" s="108">
        <f t="shared" si="16"/>
        <v>4</v>
      </c>
      <c r="L118" s="108"/>
      <c r="M118" s="108"/>
      <c r="N118" s="108"/>
      <c r="O118" s="108"/>
      <c r="P118" s="108">
        <v>45</v>
      </c>
    </row>
    <row r="119" spans="1:16" ht="17.25" customHeight="1">
      <c r="A119" s="108">
        <f>A118+1</f>
        <v>52</v>
      </c>
      <c r="B119" s="22" t="s">
        <v>25</v>
      </c>
      <c r="C119" s="108">
        <v>10</v>
      </c>
      <c r="D119" s="111" t="s">
        <v>36</v>
      </c>
      <c r="E119" s="108">
        <v>4</v>
      </c>
      <c r="F119" s="108">
        <v>100</v>
      </c>
      <c r="G119" s="108">
        <v>40</v>
      </c>
      <c r="H119" s="108">
        <v>3</v>
      </c>
      <c r="I119" s="108">
        <f t="shared" si="15"/>
        <v>57</v>
      </c>
      <c r="J119" s="108"/>
      <c r="K119" s="108">
        <f t="shared" si="16"/>
        <v>4</v>
      </c>
      <c r="L119" s="108"/>
      <c r="M119" s="108"/>
      <c r="N119" s="108"/>
      <c r="O119" s="108"/>
      <c r="P119" s="108">
        <v>43</v>
      </c>
    </row>
    <row r="120" spans="1:16" ht="18" customHeight="1">
      <c r="A120" s="108">
        <f>A119+1</f>
        <v>53</v>
      </c>
      <c r="B120" s="22" t="s">
        <v>214</v>
      </c>
      <c r="C120" s="108">
        <v>10</v>
      </c>
      <c r="D120" s="111" t="s">
        <v>36</v>
      </c>
      <c r="E120" s="7">
        <v>4</v>
      </c>
      <c r="F120" s="108">
        <v>100</v>
      </c>
      <c r="G120" s="108">
        <v>40</v>
      </c>
      <c r="H120" s="108">
        <v>3</v>
      </c>
      <c r="I120" s="108">
        <f t="shared" si="15"/>
        <v>57</v>
      </c>
      <c r="J120" s="108"/>
      <c r="K120" s="108">
        <f t="shared" si="16"/>
        <v>4</v>
      </c>
      <c r="L120" s="108"/>
      <c r="M120" s="108"/>
      <c r="N120" s="108"/>
      <c r="O120" s="108"/>
      <c r="P120" s="108">
        <v>47</v>
      </c>
    </row>
    <row r="121" spans="1:16" ht="18.75" customHeight="1">
      <c r="A121" s="108">
        <f>A120+1</f>
        <v>54</v>
      </c>
      <c r="B121" s="22" t="s">
        <v>97</v>
      </c>
      <c r="C121" s="108">
        <v>10</v>
      </c>
      <c r="D121" s="111" t="s">
        <v>36</v>
      </c>
      <c r="E121" s="108">
        <v>4</v>
      </c>
      <c r="F121" s="108">
        <v>100</v>
      </c>
      <c r="G121" s="108">
        <v>40</v>
      </c>
      <c r="H121" s="108">
        <v>3</v>
      </c>
      <c r="I121" s="108">
        <f t="shared" si="15"/>
        <v>57</v>
      </c>
      <c r="J121" s="108"/>
      <c r="K121" s="108">
        <f t="shared" si="16"/>
        <v>4</v>
      </c>
      <c r="L121" s="108"/>
      <c r="M121" s="108"/>
      <c r="N121" s="108"/>
      <c r="O121" s="108"/>
      <c r="P121" s="108"/>
    </row>
    <row r="122" spans="1:16" ht="18.75" customHeight="1">
      <c r="A122" s="108">
        <f>A121+1</f>
        <v>55</v>
      </c>
      <c r="B122" s="22" t="s">
        <v>80</v>
      </c>
      <c r="C122" s="108">
        <v>5</v>
      </c>
      <c r="D122" s="111" t="s">
        <v>37</v>
      </c>
      <c r="E122" s="108">
        <v>2</v>
      </c>
      <c r="F122" s="108">
        <v>50</v>
      </c>
      <c r="G122" s="108">
        <v>40</v>
      </c>
      <c r="H122" s="108">
        <v>3</v>
      </c>
      <c r="I122" s="108">
        <f t="shared" si="15"/>
        <v>7</v>
      </c>
      <c r="J122" s="108"/>
      <c r="K122" s="108">
        <f t="shared" si="16"/>
        <v>2</v>
      </c>
      <c r="L122" s="108"/>
      <c r="M122" s="108"/>
      <c r="N122" s="108"/>
      <c r="O122" s="108"/>
      <c r="P122" s="108"/>
    </row>
    <row r="123" spans="1:18" ht="12.75" customHeight="1">
      <c r="A123" s="108"/>
      <c r="B123" s="22"/>
      <c r="C123" s="108"/>
      <c r="D123" s="111"/>
      <c r="E123" s="7">
        <f>SUM(E113:E122)</f>
        <v>30</v>
      </c>
      <c r="F123" s="7">
        <f>SUM(F114:F122)</f>
        <v>750</v>
      </c>
      <c r="G123" s="7">
        <f>SUM(G114:G122)</f>
        <v>360</v>
      </c>
      <c r="H123" s="7"/>
      <c r="I123" s="7">
        <f>SUM(I114:I122)</f>
        <v>363</v>
      </c>
      <c r="J123" s="7"/>
      <c r="K123" s="7">
        <f>SUM(K113:K122)</f>
        <v>30</v>
      </c>
      <c r="L123" s="108"/>
      <c r="M123" s="108"/>
      <c r="N123" s="108"/>
      <c r="O123" s="108"/>
      <c r="P123" s="108"/>
      <c r="Q123" s="10"/>
      <c r="R123" s="10"/>
    </row>
    <row r="124" spans="1:18" ht="12.75" customHeight="1">
      <c r="A124" s="108"/>
      <c r="B124" s="22"/>
      <c r="C124" s="108"/>
      <c r="D124" s="111"/>
      <c r="E124" s="7"/>
      <c r="F124" s="7"/>
      <c r="G124" s="7"/>
      <c r="H124" s="7"/>
      <c r="I124" s="7"/>
      <c r="J124" s="7"/>
      <c r="K124" s="7"/>
      <c r="L124" s="108"/>
      <c r="M124" s="108"/>
      <c r="N124" s="108"/>
      <c r="O124" s="108"/>
      <c r="P124" s="108"/>
      <c r="Q124" s="10"/>
      <c r="R124" s="10"/>
    </row>
    <row r="125" spans="1:16" s="18" customFormat="1" ht="18" customHeight="1">
      <c r="A125" s="108">
        <v>56</v>
      </c>
      <c r="B125" s="22" t="s">
        <v>26</v>
      </c>
      <c r="C125" s="108">
        <v>5</v>
      </c>
      <c r="D125" s="111" t="s">
        <v>37</v>
      </c>
      <c r="E125" s="108">
        <v>2</v>
      </c>
      <c r="F125" s="108">
        <v>50</v>
      </c>
      <c r="G125" s="108">
        <v>20</v>
      </c>
      <c r="H125" s="108">
        <v>3</v>
      </c>
      <c r="I125" s="108">
        <f>F125-G125-3</f>
        <v>27</v>
      </c>
      <c r="J125" s="108"/>
      <c r="K125" s="108"/>
      <c r="L125" s="108">
        <f>E125</f>
        <v>2</v>
      </c>
      <c r="M125" s="108"/>
      <c r="N125" s="108"/>
      <c r="O125" s="108"/>
      <c r="P125" s="108">
        <v>26.27</v>
      </c>
    </row>
    <row r="126" spans="1:16" s="18" customFormat="1" ht="15.75" customHeight="1">
      <c r="A126" s="108">
        <f>A125+1</f>
        <v>57</v>
      </c>
      <c r="B126" s="18" t="s">
        <v>184</v>
      </c>
      <c r="C126" s="108">
        <v>10</v>
      </c>
      <c r="D126" s="111" t="s">
        <v>36</v>
      </c>
      <c r="E126" s="108">
        <v>4</v>
      </c>
      <c r="F126" s="108">
        <v>100</v>
      </c>
      <c r="G126" s="108">
        <v>40</v>
      </c>
      <c r="H126" s="108">
        <v>3</v>
      </c>
      <c r="I126" s="108">
        <f aca="true" t="shared" si="17" ref="I126:I133">F126-G126-3</f>
        <v>57</v>
      </c>
      <c r="J126" s="108"/>
      <c r="K126" s="108"/>
      <c r="L126" s="108">
        <f aca="true" t="shared" si="18" ref="L126:L133">E126</f>
        <v>4</v>
      </c>
      <c r="M126" s="108"/>
      <c r="N126" s="108"/>
      <c r="O126" s="108"/>
      <c r="P126" s="108">
        <v>34</v>
      </c>
    </row>
    <row r="127" spans="1:16" s="18" customFormat="1" ht="15.75" customHeight="1">
      <c r="A127" s="108">
        <f aca="true" t="shared" si="19" ref="A127:A133">A126+1</f>
        <v>58</v>
      </c>
      <c r="B127" s="22" t="s">
        <v>215</v>
      </c>
      <c r="C127" s="108">
        <v>10</v>
      </c>
      <c r="D127" s="111" t="s">
        <v>36</v>
      </c>
      <c r="E127" s="108">
        <v>3</v>
      </c>
      <c r="F127" s="108">
        <v>75</v>
      </c>
      <c r="G127" s="108">
        <v>40</v>
      </c>
      <c r="H127" s="108">
        <v>3</v>
      </c>
      <c r="I127" s="108">
        <f t="shared" si="17"/>
        <v>32</v>
      </c>
      <c r="J127" s="108"/>
      <c r="K127" s="108"/>
      <c r="L127" s="108">
        <f t="shared" si="18"/>
        <v>3</v>
      </c>
      <c r="M127" s="108"/>
      <c r="N127" s="108"/>
      <c r="O127" s="108"/>
      <c r="P127" s="108">
        <v>52</v>
      </c>
    </row>
    <row r="128" spans="1:16" s="18" customFormat="1" ht="18.75" customHeight="1">
      <c r="A128" s="108">
        <f t="shared" si="19"/>
        <v>59</v>
      </c>
      <c r="B128" s="22" t="s">
        <v>53</v>
      </c>
      <c r="C128" s="108">
        <v>5</v>
      </c>
      <c r="D128" s="111" t="s">
        <v>37</v>
      </c>
      <c r="E128" s="108">
        <v>2</v>
      </c>
      <c r="F128" s="108">
        <v>50</v>
      </c>
      <c r="G128" s="108">
        <v>20</v>
      </c>
      <c r="H128" s="108">
        <v>3</v>
      </c>
      <c r="I128" s="108">
        <f t="shared" si="17"/>
        <v>27</v>
      </c>
      <c r="J128" s="108"/>
      <c r="K128" s="108"/>
      <c r="L128" s="108">
        <f t="shared" si="18"/>
        <v>2</v>
      </c>
      <c r="M128" s="108"/>
      <c r="N128" s="108"/>
      <c r="O128" s="108"/>
      <c r="P128" s="108">
        <v>35</v>
      </c>
    </row>
    <row r="129" spans="1:16" s="18" customFormat="1" ht="17.25" customHeight="1">
      <c r="A129" s="108">
        <f t="shared" si="19"/>
        <v>60</v>
      </c>
      <c r="B129" s="22" t="s">
        <v>78</v>
      </c>
      <c r="C129" s="108">
        <v>15</v>
      </c>
      <c r="D129" s="111" t="s">
        <v>24</v>
      </c>
      <c r="E129" s="108">
        <v>5</v>
      </c>
      <c r="F129" s="108">
        <v>125</v>
      </c>
      <c r="G129" s="108">
        <v>60</v>
      </c>
      <c r="H129" s="108">
        <v>3</v>
      </c>
      <c r="I129" s="108">
        <f t="shared" si="17"/>
        <v>62</v>
      </c>
      <c r="J129" s="108"/>
      <c r="K129" s="108"/>
      <c r="L129" s="108">
        <f t="shared" si="18"/>
        <v>5</v>
      </c>
      <c r="M129" s="108"/>
      <c r="N129" s="108"/>
      <c r="O129" s="108"/>
      <c r="P129" s="108">
        <v>49</v>
      </c>
    </row>
    <row r="130" spans="1:16" s="18" customFormat="1" ht="15.75" customHeight="1">
      <c r="A130" s="108">
        <f t="shared" si="19"/>
        <v>61</v>
      </c>
      <c r="B130" s="22" t="s">
        <v>27</v>
      </c>
      <c r="C130" s="108">
        <v>10</v>
      </c>
      <c r="D130" s="111" t="s">
        <v>36</v>
      </c>
      <c r="E130" s="108">
        <v>3</v>
      </c>
      <c r="F130" s="108">
        <v>75</v>
      </c>
      <c r="G130" s="108">
        <v>40</v>
      </c>
      <c r="H130" s="108">
        <v>3</v>
      </c>
      <c r="I130" s="108">
        <f t="shared" si="17"/>
        <v>32</v>
      </c>
      <c r="J130" s="108"/>
      <c r="K130" s="108"/>
      <c r="L130" s="108">
        <f t="shared" si="18"/>
        <v>3</v>
      </c>
      <c r="M130" s="108"/>
      <c r="N130" s="108"/>
      <c r="O130" s="108"/>
      <c r="P130" s="108"/>
    </row>
    <row r="131" spans="1:16" s="18" customFormat="1" ht="17.25" customHeight="1">
      <c r="A131" s="108">
        <f t="shared" si="19"/>
        <v>62</v>
      </c>
      <c r="B131" s="22" t="s">
        <v>57</v>
      </c>
      <c r="C131" s="108">
        <v>10</v>
      </c>
      <c r="D131" s="111" t="s">
        <v>36</v>
      </c>
      <c r="E131" s="108">
        <v>4</v>
      </c>
      <c r="F131" s="108">
        <v>100</v>
      </c>
      <c r="G131" s="108">
        <v>40</v>
      </c>
      <c r="H131" s="108">
        <v>3</v>
      </c>
      <c r="I131" s="108">
        <f t="shared" si="17"/>
        <v>57</v>
      </c>
      <c r="J131" s="108"/>
      <c r="K131" s="108"/>
      <c r="L131" s="108">
        <f t="shared" si="18"/>
        <v>4</v>
      </c>
      <c r="M131" s="108"/>
      <c r="N131" s="108"/>
      <c r="O131" s="108"/>
      <c r="P131" s="108"/>
    </row>
    <row r="132" spans="1:16" s="18" customFormat="1" ht="18" customHeight="1">
      <c r="A132" s="108">
        <f t="shared" si="19"/>
        <v>63</v>
      </c>
      <c r="B132" s="22" t="s">
        <v>63</v>
      </c>
      <c r="C132" s="108">
        <v>10</v>
      </c>
      <c r="D132" s="111" t="s">
        <v>36</v>
      </c>
      <c r="E132" s="108">
        <v>4</v>
      </c>
      <c r="F132" s="108">
        <v>100</v>
      </c>
      <c r="G132" s="108">
        <v>40</v>
      </c>
      <c r="H132" s="108">
        <v>3</v>
      </c>
      <c r="I132" s="108">
        <f t="shared" si="17"/>
        <v>57</v>
      </c>
      <c r="J132" s="108"/>
      <c r="K132" s="108"/>
      <c r="L132" s="108">
        <f t="shared" si="18"/>
        <v>4</v>
      </c>
      <c r="M132" s="108"/>
      <c r="N132" s="108"/>
      <c r="O132" s="108"/>
      <c r="P132" s="108">
        <v>50</v>
      </c>
    </row>
    <row r="133" spans="1:16" s="18" customFormat="1" ht="15.75" customHeight="1">
      <c r="A133" s="108">
        <f t="shared" si="19"/>
        <v>64</v>
      </c>
      <c r="B133" s="22" t="s">
        <v>55</v>
      </c>
      <c r="C133" s="108">
        <v>10</v>
      </c>
      <c r="D133" s="111" t="s">
        <v>36</v>
      </c>
      <c r="E133" s="108">
        <v>3</v>
      </c>
      <c r="F133" s="108">
        <v>75</v>
      </c>
      <c r="G133" s="108">
        <v>40</v>
      </c>
      <c r="H133" s="108">
        <v>3</v>
      </c>
      <c r="I133" s="108">
        <f t="shared" si="17"/>
        <v>32</v>
      </c>
      <c r="J133" s="108"/>
      <c r="K133" s="108"/>
      <c r="L133" s="108">
        <f t="shared" si="18"/>
        <v>3</v>
      </c>
      <c r="M133" s="108"/>
      <c r="N133" s="108"/>
      <c r="O133" s="108"/>
      <c r="P133" s="108"/>
    </row>
    <row r="134" spans="1:16" s="18" customFormat="1" ht="16.5" customHeight="1">
      <c r="A134" s="108"/>
      <c r="B134" s="22"/>
      <c r="C134" s="108"/>
      <c r="D134" s="111"/>
      <c r="E134" s="7">
        <f>SUM(E125:E133)</f>
        <v>30</v>
      </c>
      <c r="F134" s="7">
        <f>SUM(F125:F133)</f>
        <v>750</v>
      </c>
      <c r="G134" s="7">
        <f>SUM(G125:G133)</f>
        <v>340</v>
      </c>
      <c r="H134" s="7"/>
      <c r="I134" s="7">
        <f>SUM(I125:I133)</f>
        <v>383</v>
      </c>
      <c r="J134" s="7"/>
      <c r="K134" s="7"/>
      <c r="L134" s="7">
        <f>SUM(L125:L133)</f>
        <v>30</v>
      </c>
      <c r="M134" s="108"/>
      <c r="N134" s="108"/>
      <c r="O134" s="108"/>
      <c r="P134" s="108"/>
    </row>
    <row r="135" spans="1:18" ht="16.5" customHeight="1">
      <c r="A135" s="108"/>
      <c r="B135" s="22"/>
      <c r="C135" s="108"/>
      <c r="D135" s="111"/>
      <c r="E135" s="7"/>
      <c r="F135" s="7"/>
      <c r="G135" s="7"/>
      <c r="H135" s="7"/>
      <c r="I135" s="7"/>
      <c r="J135" s="7"/>
      <c r="K135" s="7"/>
      <c r="L135" s="7"/>
      <c r="M135" s="108"/>
      <c r="N135" s="108"/>
      <c r="O135" s="108"/>
      <c r="P135" s="108"/>
      <c r="Q135" s="12"/>
      <c r="R135" s="12"/>
    </row>
    <row r="136" spans="1:16" s="18" customFormat="1" ht="17.25" customHeight="1">
      <c r="A136" s="108">
        <v>65</v>
      </c>
      <c r="B136" s="22" t="s">
        <v>56</v>
      </c>
      <c r="C136" s="108">
        <v>5</v>
      </c>
      <c r="D136" s="111" t="s">
        <v>37</v>
      </c>
      <c r="E136" s="108">
        <v>2</v>
      </c>
      <c r="F136" s="108">
        <v>50</v>
      </c>
      <c r="G136" s="108">
        <v>20</v>
      </c>
      <c r="H136" s="108">
        <v>3</v>
      </c>
      <c r="I136" s="108">
        <f>F136-G136-3</f>
        <v>27</v>
      </c>
      <c r="J136" s="108"/>
      <c r="K136" s="108"/>
      <c r="L136" s="108"/>
      <c r="M136" s="108">
        <f>E136</f>
        <v>2</v>
      </c>
      <c r="N136" s="108"/>
      <c r="O136" s="108"/>
      <c r="P136" s="108">
        <v>35</v>
      </c>
    </row>
    <row r="137" spans="1:18" s="15" customFormat="1" ht="16.5" customHeight="1">
      <c r="A137" s="7">
        <f>A136+1</f>
        <v>66</v>
      </c>
      <c r="B137" s="123" t="s">
        <v>144</v>
      </c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5"/>
      <c r="Q137" s="18"/>
      <c r="R137" s="18"/>
    </row>
    <row r="138" spans="1:16" s="18" customFormat="1" ht="16.5" customHeight="1">
      <c r="A138" s="108" t="s">
        <v>204</v>
      </c>
      <c r="B138" s="22" t="s">
        <v>145</v>
      </c>
      <c r="C138" s="108">
        <v>10</v>
      </c>
      <c r="D138" s="111" t="s">
        <v>36</v>
      </c>
      <c r="E138" s="108">
        <v>4</v>
      </c>
      <c r="F138" s="108">
        <v>100</v>
      </c>
      <c r="G138" s="108">
        <v>40</v>
      </c>
      <c r="H138" s="108">
        <v>3</v>
      </c>
      <c r="I138" s="108">
        <v>57</v>
      </c>
      <c r="J138" s="108"/>
      <c r="K138" s="108"/>
      <c r="L138" s="108"/>
      <c r="M138" s="108">
        <f aca="true" t="shared" si="20" ref="M138:M143">E138</f>
        <v>4</v>
      </c>
      <c r="N138" s="7"/>
      <c r="O138" s="7"/>
      <c r="P138" s="108"/>
    </row>
    <row r="139" spans="1:16" s="18" customFormat="1" ht="16.5" customHeight="1">
      <c r="A139" s="108" t="s">
        <v>205</v>
      </c>
      <c r="B139" s="22" t="s">
        <v>146</v>
      </c>
      <c r="C139" s="108">
        <v>5</v>
      </c>
      <c r="D139" s="111" t="s">
        <v>37</v>
      </c>
      <c r="E139" s="108">
        <v>2</v>
      </c>
      <c r="F139" s="108">
        <v>50</v>
      </c>
      <c r="G139" s="108">
        <v>20</v>
      </c>
      <c r="H139" s="108">
        <v>3</v>
      </c>
      <c r="I139" s="108">
        <f>F139-G139-3</f>
        <v>27</v>
      </c>
      <c r="J139" s="108"/>
      <c r="K139" s="108"/>
      <c r="L139" s="108"/>
      <c r="M139" s="108">
        <f>E139</f>
        <v>2</v>
      </c>
      <c r="N139" s="7"/>
      <c r="O139" s="7"/>
      <c r="P139" s="108"/>
    </row>
    <row r="140" spans="1:16" s="18" customFormat="1" ht="16.5" customHeight="1">
      <c r="A140" s="108" t="s">
        <v>206</v>
      </c>
      <c r="B140" s="22" t="s">
        <v>147</v>
      </c>
      <c r="C140" s="108">
        <v>5</v>
      </c>
      <c r="D140" s="111" t="s">
        <v>37</v>
      </c>
      <c r="E140" s="108">
        <v>2</v>
      </c>
      <c r="F140" s="108">
        <v>50</v>
      </c>
      <c r="G140" s="108">
        <v>20</v>
      </c>
      <c r="H140" s="108">
        <v>3</v>
      </c>
      <c r="I140" s="108">
        <f>F140-G140-3</f>
        <v>27</v>
      </c>
      <c r="J140" s="108"/>
      <c r="K140" s="108"/>
      <c r="L140" s="108"/>
      <c r="M140" s="108">
        <f>E140</f>
        <v>2</v>
      </c>
      <c r="N140" s="7"/>
      <c r="O140" s="7"/>
      <c r="P140" s="108"/>
    </row>
    <row r="141" spans="1:16" s="18" customFormat="1" ht="15.75" customHeight="1">
      <c r="A141" s="108">
        <v>67</v>
      </c>
      <c r="B141" s="22" t="s">
        <v>28</v>
      </c>
      <c r="C141" s="108">
        <v>10</v>
      </c>
      <c r="D141" s="111" t="s">
        <v>36</v>
      </c>
      <c r="E141" s="108">
        <v>4</v>
      </c>
      <c r="F141" s="108">
        <v>100</v>
      </c>
      <c r="G141" s="108">
        <v>40</v>
      </c>
      <c r="H141" s="108">
        <v>3</v>
      </c>
      <c r="I141" s="108">
        <f aca="true" t="shared" si="21" ref="I141:I148">F141-G141-3</f>
        <v>57</v>
      </c>
      <c r="J141" s="108"/>
      <c r="K141" s="108"/>
      <c r="L141" s="108"/>
      <c r="M141" s="108">
        <f t="shared" si="20"/>
        <v>4</v>
      </c>
      <c r="N141" s="7"/>
      <c r="O141" s="7"/>
      <c r="P141" s="108">
        <v>60</v>
      </c>
    </row>
    <row r="142" spans="1:16" s="18" customFormat="1" ht="17.25" customHeight="1">
      <c r="A142" s="108">
        <f aca="true" t="shared" si="22" ref="A142:A147">A141+1</f>
        <v>68</v>
      </c>
      <c r="B142" s="22" t="s">
        <v>64</v>
      </c>
      <c r="C142" s="108">
        <v>10</v>
      </c>
      <c r="D142" s="111" t="s">
        <v>36</v>
      </c>
      <c r="E142" s="108">
        <v>3</v>
      </c>
      <c r="F142" s="108">
        <v>75</v>
      </c>
      <c r="G142" s="108">
        <v>40</v>
      </c>
      <c r="H142" s="108">
        <v>3</v>
      </c>
      <c r="I142" s="108">
        <f t="shared" si="21"/>
        <v>32</v>
      </c>
      <c r="J142" s="108"/>
      <c r="K142" s="108"/>
      <c r="L142" s="108"/>
      <c r="M142" s="108">
        <f t="shared" si="20"/>
        <v>3</v>
      </c>
      <c r="N142" s="108"/>
      <c r="O142" s="108"/>
      <c r="P142" s="108">
        <v>62</v>
      </c>
    </row>
    <row r="143" spans="1:16" s="18" customFormat="1" ht="16.5" customHeight="1">
      <c r="A143" s="108">
        <f t="shared" si="22"/>
        <v>69</v>
      </c>
      <c r="B143" s="22" t="s">
        <v>54</v>
      </c>
      <c r="C143" s="108">
        <v>5</v>
      </c>
      <c r="D143" s="111" t="s">
        <v>37</v>
      </c>
      <c r="E143" s="108">
        <v>2</v>
      </c>
      <c r="F143" s="108">
        <v>50</v>
      </c>
      <c r="G143" s="108">
        <v>20</v>
      </c>
      <c r="H143" s="108">
        <v>3</v>
      </c>
      <c r="I143" s="108">
        <f t="shared" si="21"/>
        <v>27</v>
      </c>
      <c r="J143" s="108"/>
      <c r="K143" s="108"/>
      <c r="L143" s="108"/>
      <c r="M143" s="108">
        <f t="shared" si="20"/>
        <v>2</v>
      </c>
      <c r="N143" s="108"/>
      <c r="O143" s="108"/>
      <c r="P143" s="108">
        <v>32</v>
      </c>
    </row>
    <row r="144" spans="1:16" s="18" customFormat="1" ht="16.5" customHeight="1">
      <c r="A144" s="108">
        <f t="shared" si="22"/>
        <v>70</v>
      </c>
      <c r="B144" s="22" t="s">
        <v>29</v>
      </c>
      <c r="C144" s="108">
        <v>5</v>
      </c>
      <c r="D144" s="111" t="s">
        <v>37</v>
      </c>
      <c r="E144" s="108">
        <v>2</v>
      </c>
      <c r="F144" s="108">
        <v>50</v>
      </c>
      <c r="G144" s="108">
        <v>20</v>
      </c>
      <c r="H144" s="108">
        <v>3</v>
      </c>
      <c r="I144" s="108">
        <f t="shared" si="21"/>
        <v>27</v>
      </c>
      <c r="J144" s="108"/>
      <c r="K144" s="108"/>
      <c r="L144" s="108"/>
      <c r="M144" s="108">
        <f>E144</f>
        <v>2</v>
      </c>
      <c r="N144" s="108"/>
      <c r="O144" s="108"/>
      <c r="P144" s="108"/>
    </row>
    <row r="145" spans="1:16" s="18" customFormat="1" ht="17.25" customHeight="1">
      <c r="A145" s="108">
        <f t="shared" si="22"/>
        <v>71</v>
      </c>
      <c r="B145" s="22" t="s">
        <v>185</v>
      </c>
      <c r="C145" s="108">
        <v>10</v>
      </c>
      <c r="D145" s="111" t="s">
        <v>36</v>
      </c>
      <c r="E145" s="108">
        <v>3</v>
      </c>
      <c r="F145" s="108">
        <v>75</v>
      </c>
      <c r="G145" s="108">
        <v>40</v>
      </c>
      <c r="H145" s="108">
        <v>3</v>
      </c>
      <c r="I145" s="108">
        <f t="shared" si="21"/>
        <v>32</v>
      </c>
      <c r="J145" s="108"/>
      <c r="K145" s="108"/>
      <c r="L145" s="108"/>
      <c r="M145" s="108">
        <f>E145</f>
        <v>3</v>
      </c>
      <c r="N145" s="108"/>
      <c r="O145" s="108"/>
      <c r="P145" s="108"/>
    </row>
    <row r="146" spans="1:16" s="18" customFormat="1" ht="15" customHeight="1">
      <c r="A146" s="108">
        <f t="shared" si="22"/>
        <v>72</v>
      </c>
      <c r="B146" s="22" t="s">
        <v>213</v>
      </c>
      <c r="C146" s="108">
        <v>5</v>
      </c>
      <c r="D146" s="111" t="s">
        <v>37</v>
      </c>
      <c r="E146" s="7">
        <v>2</v>
      </c>
      <c r="F146" s="108">
        <v>50</v>
      </c>
      <c r="G146" s="108">
        <v>20</v>
      </c>
      <c r="H146" s="108">
        <v>3</v>
      </c>
      <c r="I146" s="108">
        <f t="shared" si="21"/>
        <v>27</v>
      </c>
      <c r="J146" s="108"/>
      <c r="K146" s="108"/>
      <c r="L146" s="108"/>
      <c r="M146" s="108">
        <f>E146</f>
        <v>2</v>
      </c>
      <c r="N146" s="108"/>
      <c r="O146" s="108"/>
      <c r="P146" s="108"/>
    </row>
    <row r="147" spans="1:16" s="18" customFormat="1" ht="17.25" customHeight="1">
      <c r="A147" s="108">
        <f t="shared" si="22"/>
        <v>73</v>
      </c>
      <c r="B147" s="22" t="s">
        <v>218</v>
      </c>
      <c r="C147" s="108"/>
      <c r="D147" s="111">
        <v>80</v>
      </c>
      <c r="E147" s="108">
        <v>4</v>
      </c>
      <c r="F147" s="108">
        <v>100</v>
      </c>
      <c r="G147" s="108">
        <v>80</v>
      </c>
      <c r="H147" s="108">
        <v>3</v>
      </c>
      <c r="I147" s="108">
        <f t="shared" si="21"/>
        <v>17</v>
      </c>
      <c r="J147" s="7"/>
      <c r="K147" s="7"/>
      <c r="L147" s="7"/>
      <c r="M147" s="108">
        <f>E147</f>
        <v>4</v>
      </c>
      <c r="N147" s="108"/>
      <c r="O147" s="108"/>
      <c r="P147" s="108"/>
    </row>
    <row r="148" spans="1:16" s="18" customFormat="1" ht="17.25" customHeight="1">
      <c r="A148" s="108">
        <v>74</v>
      </c>
      <c r="B148" s="22" t="s">
        <v>189</v>
      </c>
      <c r="C148" s="108">
        <v>5</v>
      </c>
      <c r="D148" s="111" t="s">
        <v>191</v>
      </c>
      <c r="E148" s="108">
        <v>2</v>
      </c>
      <c r="F148" s="108">
        <v>50</v>
      </c>
      <c r="G148" s="108">
        <v>20</v>
      </c>
      <c r="H148" s="108">
        <v>3</v>
      </c>
      <c r="I148" s="108">
        <f t="shared" si="21"/>
        <v>27</v>
      </c>
      <c r="J148" s="7"/>
      <c r="K148" s="7"/>
      <c r="L148" s="7"/>
      <c r="M148" s="108">
        <f>E148</f>
        <v>2</v>
      </c>
      <c r="N148" s="108"/>
      <c r="O148" s="108"/>
      <c r="P148" s="108"/>
    </row>
    <row r="149" spans="1:16" s="18" customFormat="1" ht="18" customHeight="1">
      <c r="A149" s="108"/>
      <c r="B149" s="22"/>
      <c r="C149" s="108"/>
      <c r="D149" s="111"/>
      <c r="E149" s="7">
        <f>SUM(E138:E148)</f>
        <v>30</v>
      </c>
      <c r="F149" s="7">
        <f>SUM(F138:F148)</f>
        <v>750</v>
      </c>
      <c r="G149" s="7">
        <f>SUM(G138:G148)</f>
        <v>360</v>
      </c>
      <c r="H149" s="7"/>
      <c r="I149" s="7">
        <f>SUM(I138:I148)</f>
        <v>357</v>
      </c>
      <c r="J149" s="7"/>
      <c r="K149" s="7"/>
      <c r="L149" s="7"/>
      <c r="M149" s="7">
        <f>SUM(M138:M148)</f>
        <v>30</v>
      </c>
      <c r="N149" s="108"/>
      <c r="O149" s="108"/>
      <c r="P149" s="108"/>
    </row>
    <row r="150" spans="1:16" ht="12.75" customHeight="1">
      <c r="A150" s="108"/>
      <c r="B150" s="4"/>
      <c r="C150" s="108"/>
      <c r="D150" s="111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1:16" s="18" customFormat="1" ht="15.75" customHeight="1">
      <c r="A151" s="108">
        <v>75</v>
      </c>
      <c r="B151" s="22" t="s">
        <v>58</v>
      </c>
      <c r="C151" s="108">
        <v>5</v>
      </c>
      <c r="D151" s="111" t="s">
        <v>37</v>
      </c>
      <c r="E151" s="108">
        <v>2</v>
      </c>
      <c r="F151" s="108">
        <v>50</v>
      </c>
      <c r="G151" s="108">
        <v>20</v>
      </c>
      <c r="H151" s="108">
        <v>3</v>
      </c>
      <c r="I151" s="108">
        <f aca="true" t="shared" si="23" ref="I151:I156">F151-G151-3</f>
        <v>27</v>
      </c>
      <c r="J151" s="108"/>
      <c r="K151" s="108"/>
      <c r="L151" s="108"/>
      <c r="M151" s="108"/>
      <c r="N151" s="108">
        <f aca="true" t="shared" si="24" ref="N151:N157">E151</f>
        <v>2</v>
      </c>
      <c r="O151" s="108"/>
      <c r="P151" s="108"/>
    </row>
    <row r="152" spans="1:16" s="18" customFormat="1" ht="18.75" customHeight="1">
      <c r="A152" s="108">
        <f aca="true" t="shared" si="25" ref="A152:A157">A151+1</f>
        <v>76</v>
      </c>
      <c r="B152" s="22" t="s">
        <v>190</v>
      </c>
      <c r="C152" s="108">
        <v>10</v>
      </c>
      <c r="D152" s="111" t="s">
        <v>36</v>
      </c>
      <c r="E152" s="7">
        <v>4</v>
      </c>
      <c r="F152" s="108">
        <v>100</v>
      </c>
      <c r="G152" s="108">
        <v>40</v>
      </c>
      <c r="H152" s="108">
        <v>3</v>
      </c>
      <c r="I152" s="108">
        <f t="shared" si="23"/>
        <v>57</v>
      </c>
      <c r="J152" s="108"/>
      <c r="K152" s="108"/>
      <c r="L152" s="108"/>
      <c r="M152" s="108"/>
      <c r="N152" s="108">
        <f t="shared" si="24"/>
        <v>4</v>
      </c>
      <c r="O152" s="108"/>
      <c r="P152" s="108">
        <v>73</v>
      </c>
    </row>
    <row r="153" spans="1:16" s="18" customFormat="1" ht="16.5" customHeight="1">
      <c r="A153" s="108">
        <f t="shared" si="25"/>
        <v>77</v>
      </c>
      <c r="B153" s="22" t="s">
        <v>31</v>
      </c>
      <c r="C153" s="108">
        <v>15</v>
      </c>
      <c r="D153" s="111" t="s">
        <v>24</v>
      </c>
      <c r="E153" s="108">
        <v>5</v>
      </c>
      <c r="F153" s="108">
        <v>125</v>
      </c>
      <c r="G153" s="108">
        <v>60</v>
      </c>
      <c r="H153" s="108">
        <v>3</v>
      </c>
      <c r="I153" s="108">
        <f t="shared" si="23"/>
        <v>62</v>
      </c>
      <c r="J153" s="108"/>
      <c r="K153" s="108"/>
      <c r="L153" s="108"/>
      <c r="M153" s="108"/>
      <c r="N153" s="108">
        <f t="shared" si="24"/>
        <v>5</v>
      </c>
      <c r="O153" s="108"/>
      <c r="P153" s="108"/>
    </row>
    <row r="154" spans="1:16" s="18" customFormat="1" ht="16.5" customHeight="1">
      <c r="A154" s="108">
        <f t="shared" si="25"/>
        <v>78</v>
      </c>
      <c r="B154" s="22" t="s">
        <v>32</v>
      </c>
      <c r="C154" s="108">
        <v>5</v>
      </c>
      <c r="D154" s="111" t="s">
        <v>36</v>
      </c>
      <c r="E154" s="7">
        <v>3</v>
      </c>
      <c r="F154" s="108">
        <v>75</v>
      </c>
      <c r="G154" s="108">
        <v>40</v>
      </c>
      <c r="H154" s="108">
        <v>3</v>
      </c>
      <c r="I154" s="108">
        <f t="shared" si="23"/>
        <v>32</v>
      </c>
      <c r="J154" s="108"/>
      <c r="K154" s="108"/>
      <c r="L154" s="108"/>
      <c r="M154" s="108"/>
      <c r="N154" s="108">
        <f t="shared" si="24"/>
        <v>3</v>
      </c>
      <c r="O154" s="108"/>
      <c r="P154" s="108"/>
    </row>
    <row r="155" spans="1:16" s="18" customFormat="1" ht="17.25" customHeight="1">
      <c r="A155" s="108">
        <f t="shared" si="25"/>
        <v>79</v>
      </c>
      <c r="B155" s="22" t="s">
        <v>186</v>
      </c>
      <c r="C155" s="108">
        <v>30</v>
      </c>
      <c r="D155" s="111" t="s">
        <v>187</v>
      </c>
      <c r="E155" s="108">
        <v>10</v>
      </c>
      <c r="F155" s="108">
        <v>250</v>
      </c>
      <c r="G155" s="108">
        <v>120</v>
      </c>
      <c r="H155" s="108">
        <v>3</v>
      </c>
      <c r="I155" s="108">
        <f t="shared" si="23"/>
        <v>127</v>
      </c>
      <c r="J155" s="108"/>
      <c r="K155" s="108"/>
      <c r="L155" s="108"/>
      <c r="M155" s="108"/>
      <c r="N155" s="108">
        <f t="shared" si="24"/>
        <v>10</v>
      </c>
      <c r="O155" s="108"/>
      <c r="P155" s="108">
        <v>35</v>
      </c>
    </row>
    <row r="156" spans="1:16" s="18" customFormat="1" ht="17.25" customHeight="1">
      <c r="A156" s="108">
        <f t="shared" si="25"/>
        <v>80</v>
      </c>
      <c r="B156" s="22" t="s">
        <v>96</v>
      </c>
      <c r="C156" s="108">
        <v>5</v>
      </c>
      <c r="D156" s="111" t="s">
        <v>37</v>
      </c>
      <c r="E156" s="108">
        <v>2</v>
      </c>
      <c r="F156" s="108">
        <v>50</v>
      </c>
      <c r="G156" s="108">
        <v>20</v>
      </c>
      <c r="H156" s="108">
        <v>3</v>
      </c>
      <c r="I156" s="108">
        <f t="shared" si="23"/>
        <v>27</v>
      </c>
      <c r="J156" s="108"/>
      <c r="K156" s="108"/>
      <c r="L156" s="108"/>
      <c r="M156" s="108"/>
      <c r="N156" s="108">
        <f t="shared" si="24"/>
        <v>2</v>
      </c>
      <c r="O156" s="108"/>
      <c r="P156" s="108"/>
    </row>
    <row r="157" spans="1:16" s="18" customFormat="1" ht="17.25" customHeight="1">
      <c r="A157" s="108">
        <f t="shared" si="25"/>
        <v>81</v>
      </c>
      <c r="B157" s="22" t="s">
        <v>154</v>
      </c>
      <c r="C157" s="108"/>
      <c r="D157" s="111"/>
      <c r="E157" s="108">
        <v>4</v>
      </c>
      <c r="F157" s="108">
        <v>100</v>
      </c>
      <c r="G157" s="108"/>
      <c r="H157" s="108"/>
      <c r="I157" s="108"/>
      <c r="J157" s="108"/>
      <c r="K157" s="108"/>
      <c r="L157" s="108"/>
      <c r="M157" s="108"/>
      <c r="N157" s="108">
        <f t="shared" si="24"/>
        <v>4</v>
      </c>
      <c r="O157" s="108"/>
      <c r="P157" s="108"/>
    </row>
    <row r="158" spans="1:16" s="18" customFormat="1" ht="12.75" customHeight="1">
      <c r="A158" s="108"/>
      <c r="B158" s="22"/>
      <c r="C158" s="108"/>
      <c r="D158" s="111"/>
      <c r="E158" s="108">
        <f>SUM(E151:E157)</f>
        <v>30</v>
      </c>
      <c r="F158" s="108">
        <f>SUM(F151:F157)</f>
        <v>750</v>
      </c>
      <c r="G158" s="108">
        <f>SUM(G151:G157)</f>
        <v>300</v>
      </c>
      <c r="H158" s="108"/>
      <c r="I158" s="108">
        <f>SUM(I151:I157)</f>
        <v>332</v>
      </c>
      <c r="J158" s="108"/>
      <c r="K158" s="108"/>
      <c r="L158" s="108"/>
      <c r="M158" s="108"/>
      <c r="N158" s="108">
        <f>SUM(N151:N157)</f>
        <v>30</v>
      </c>
      <c r="O158" s="108"/>
      <c r="P158" s="108"/>
    </row>
    <row r="159" spans="1:16" s="10" customFormat="1" ht="12.75" customHeight="1">
      <c r="A159" s="54"/>
      <c r="B159" s="4"/>
      <c r="C159" s="54"/>
      <c r="D159" s="69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</row>
    <row r="160" spans="1:16" s="18" customFormat="1" ht="17.25" customHeight="1">
      <c r="A160" s="108">
        <v>82</v>
      </c>
      <c r="B160" s="22" t="s">
        <v>77</v>
      </c>
      <c r="C160" s="108">
        <v>15</v>
      </c>
      <c r="D160" s="111" t="s">
        <v>24</v>
      </c>
      <c r="E160" s="108">
        <v>5</v>
      </c>
      <c r="F160" s="108">
        <v>125</v>
      </c>
      <c r="G160" s="108">
        <v>60</v>
      </c>
      <c r="H160" s="108">
        <v>3</v>
      </c>
      <c r="I160" s="108">
        <f aca="true" t="shared" si="26" ref="I160:I166">F160-G160-3</f>
        <v>62</v>
      </c>
      <c r="J160" s="108"/>
      <c r="K160" s="108"/>
      <c r="L160" s="108"/>
      <c r="M160" s="108"/>
      <c r="N160" s="108"/>
      <c r="O160" s="108">
        <f aca="true" t="shared" si="27" ref="O160:O166">E160</f>
        <v>5</v>
      </c>
      <c r="P160" s="108">
        <v>37</v>
      </c>
    </row>
    <row r="161" spans="1:16" s="18" customFormat="1" ht="16.5" customHeight="1">
      <c r="A161" s="108">
        <f>A160+1</f>
        <v>83</v>
      </c>
      <c r="B161" s="22" t="s">
        <v>30</v>
      </c>
      <c r="C161" s="108">
        <v>15</v>
      </c>
      <c r="D161" s="111" t="s">
        <v>24</v>
      </c>
      <c r="E161" s="108">
        <v>5</v>
      </c>
      <c r="F161" s="108">
        <v>125</v>
      </c>
      <c r="G161" s="108">
        <v>60</v>
      </c>
      <c r="H161" s="108">
        <v>3</v>
      </c>
      <c r="I161" s="108">
        <f t="shared" si="26"/>
        <v>62</v>
      </c>
      <c r="J161" s="108"/>
      <c r="K161" s="108"/>
      <c r="L161" s="108"/>
      <c r="M161" s="108"/>
      <c r="N161" s="108"/>
      <c r="O161" s="108">
        <f t="shared" si="27"/>
        <v>5</v>
      </c>
      <c r="P161" s="108"/>
    </row>
    <row r="162" spans="1:16" s="18" customFormat="1" ht="16.5" customHeight="1">
      <c r="A162" s="108">
        <f>A161+1</f>
        <v>84</v>
      </c>
      <c r="B162" s="22" t="s">
        <v>33</v>
      </c>
      <c r="C162" s="108">
        <v>10</v>
      </c>
      <c r="D162" s="111" t="s">
        <v>36</v>
      </c>
      <c r="E162" s="108">
        <v>4</v>
      </c>
      <c r="F162" s="108">
        <v>100</v>
      </c>
      <c r="G162" s="108">
        <v>40</v>
      </c>
      <c r="H162" s="108">
        <v>3</v>
      </c>
      <c r="I162" s="108">
        <f t="shared" si="26"/>
        <v>57</v>
      </c>
      <c r="J162" s="108"/>
      <c r="K162" s="108"/>
      <c r="L162" s="108"/>
      <c r="M162" s="108"/>
      <c r="N162" s="108"/>
      <c r="O162" s="108">
        <f t="shared" si="27"/>
        <v>4</v>
      </c>
      <c r="P162" s="108">
        <v>35</v>
      </c>
    </row>
    <row r="163" spans="1:16" s="18" customFormat="1" ht="17.25" customHeight="1">
      <c r="A163" s="108">
        <f>A162+1</f>
        <v>85</v>
      </c>
      <c r="B163" s="22" t="s">
        <v>34</v>
      </c>
      <c r="C163" s="108">
        <v>10</v>
      </c>
      <c r="D163" s="111" t="s">
        <v>36</v>
      </c>
      <c r="E163" s="108">
        <v>4</v>
      </c>
      <c r="F163" s="108">
        <v>100</v>
      </c>
      <c r="G163" s="108">
        <v>40</v>
      </c>
      <c r="H163" s="108">
        <v>3</v>
      </c>
      <c r="I163" s="108">
        <f t="shared" si="26"/>
        <v>57</v>
      </c>
      <c r="J163" s="108"/>
      <c r="K163" s="108"/>
      <c r="L163" s="108"/>
      <c r="M163" s="108"/>
      <c r="N163" s="108"/>
      <c r="O163" s="108">
        <f t="shared" si="27"/>
        <v>4</v>
      </c>
      <c r="P163" s="108"/>
    </row>
    <row r="164" spans="1:16" s="15" customFormat="1" ht="17.25" customHeight="1">
      <c r="A164" s="7">
        <v>86</v>
      </c>
      <c r="B164" s="67" t="s">
        <v>219</v>
      </c>
      <c r="C164" s="7"/>
      <c r="D164" s="6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s="18" customFormat="1" ht="18" customHeight="1">
      <c r="A165" s="108" t="s">
        <v>207</v>
      </c>
      <c r="B165" s="22" t="s">
        <v>211</v>
      </c>
      <c r="C165" s="108">
        <v>15</v>
      </c>
      <c r="D165" s="111" t="s">
        <v>24</v>
      </c>
      <c r="E165" s="108">
        <v>6</v>
      </c>
      <c r="F165" s="108">
        <v>150</v>
      </c>
      <c r="G165" s="108">
        <v>60</v>
      </c>
      <c r="H165" s="108">
        <v>3</v>
      </c>
      <c r="I165" s="108">
        <f t="shared" si="26"/>
        <v>87</v>
      </c>
      <c r="J165" s="108"/>
      <c r="K165" s="108"/>
      <c r="L165" s="108"/>
      <c r="M165" s="108"/>
      <c r="N165" s="108"/>
      <c r="O165" s="108">
        <f t="shared" si="27"/>
        <v>6</v>
      </c>
      <c r="P165" s="108"/>
    </row>
    <row r="166" spans="1:16" s="18" customFormat="1" ht="18" customHeight="1">
      <c r="A166" s="108" t="s">
        <v>208</v>
      </c>
      <c r="B166" s="22" t="s">
        <v>210</v>
      </c>
      <c r="C166" s="108">
        <v>15</v>
      </c>
      <c r="D166" s="111" t="s">
        <v>24</v>
      </c>
      <c r="E166" s="108">
        <v>6</v>
      </c>
      <c r="F166" s="108">
        <v>150</v>
      </c>
      <c r="G166" s="108">
        <v>60</v>
      </c>
      <c r="H166" s="108">
        <v>3</v>
      </c>
      <c r="I166" s="108">
        <f t="shared" si="26"/>
        <v>87</v>
      </c>
      <c r="J166" s="108"/>
      <c r="K166" s="108"/>
      <c r="L166" s="108"/>
      <c r="M166" s="108"/>
      <c r="N166" s="108"/>
      <c r="O166" s="108">
        <f t="shared" si="27"/>
        <v>6</v>
      </c>
      <c r="P166" s="108" t="s">
        <v>212</v>
      </c>
    </row>
    <row r="167" spans="1:16" ht="12.75" customHeight="1">
      <c r="A167" s="108"/>
      <c r="B167" s="4"/>
      <c r="C167" s="108"/>
      <c r="D167" s="111"/>
      <c r="E167" s="7">
        <f>SUM(E160:E166)</f>
        <v>30</v>
      </c>
      <c r="F167" s="7">
        <f>SUM(F160:F166)</f>
        <v>750</v>
      </c>
      <c r="G167" s="7">
        <f>SUM(G160:G166)</f>
        <v>320</v>
      </c>
      <c r="H167" s="7"/>
      <c r="I167" s="7">
        <f>SUM(I160:I166)</f>
        <v>412</v>
      </c>
      <c r="J167" s="7"/>
      <c r="K167" s="7"/>
      <c r="L167" s="7"/>
      <c r="M167" s="7"/>
      <c r="N167" s="7"/>
      <c r="O167" s="7">
        <f>SUM(O160:O166)</f>
        <v>30</v>
      </c>
      <c r="P167" s="108"/>
    </row>
    <row r="168" spans="1:16" ht="12.75" customHeight="1">
      <c r="A168" s="108"/>
      <c r="B168" s="4"/>
      <c r="C168" s="108"/>
      <c r="D168" s="111"/>
      <c r="E168" s="7"/>
      <c r="F168" s="7"/>
      <c r="G168" s="7"/>
      <c r="H168" s="7"/>
      <c r="I168" s="7"/>
      <c r="J168" s="7">
        <v>60</v>
      </c>
      <c r="K168" s="7">
        <v>60</v>
      </c>
      <c r="L168" s="7">
        <f>SUM(L113:L167)</f>
        <v>60</v>
      </c>
      <c r="M168" s="7">
        <v>60</v>
      </c>
      <c r="N168" s="7">
        <f>SUM(N113:N167)</f>
        <v>60</v>
      </c>
      <c r="O168" s="7">
        <v>60</v>
      </c>
      <c r="P168" s="108"/>
    </row>
    <row r="169" spans="1:16" ht="12.75" customHeight="1">
      <c r="A169" s="105" t="s">
        <v>35</v>
      </c>
      <c r="B169" s="106"/>
      <c r="C169" s="106"/>
      <c r="D169" s="47"/>
      <c r="E169" s="108">
        <v>360</v>
      </c>
      <c r="F169" s="108">
        <f>750*12</f>
        <v>9000</v>
      </c>
      <c r="G169" s="108">
        <f>G167+G158+G149+G134+G123+G111+G90+G76+G66+G47+G19</f>
        <v>3540</v>
      </c>
      <c r="H169" s="108"/>
      <c r="I169" s="108">
        <f>I167+I158+I149+I134+I123+H111</f>
        <v>2273</v>
      </c>
      <c r="J169" s="108"/>
      <c r="K169" s="108"/>
      <c r="L169" s="108"/>
      <c r="M169" s="108"/>
      <c r="N169" s="108"/>
      <c r="O169" s="108"/>
      <c r="P169" s="108"/>
    </row>
    <row r="170" spans="1:16" ht="12.75" customHeight="1">
      <c r="A170" s="48" t="s">
        <v>61</v>
      </c>
      <c r="B170" s="48"/>
      <c r="C170" s="48"/>
      <c r="D170" s="49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1:16" ht="12.75" customHeight="1">
      <c r="A171" s="55"/>
      <c r="B171" s="55"/>
      <c r="C171" s="56"/>
      <c r="D171" s="57"/>
      <c r="E171" s="55"/>
      <c r="F171" s="55"/>
      <c r="G171" s="56"/>
      <c r="H171" s="55"/>
      <c r="I171" s="55"/>
      <c r="J171" s="55"/>
      <c r="K171" s="55"/>
      <c r="L171" s="55"/>
      <c r="M171" s="55"/>
      <c r="N171" s="55"/>
      <c r="O171" s="55"/>
      <c r="P171" s="55"/>
    </row>
    <row r="172" spans="1:16" ht="12.75" customHeight="1">
      <c r="A172" s="8"/>
      <c r="B172" s="8"/>
      <c r="C172" s="56"/>
      <c r="D172" s="58"/>
      <c r="E172" s="8"/>
      <c r="F172" s="8"/>
      <c r="G172" s="59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2.75" customHeight="1">
      <c r="A173" s="60"/>
      <c r="B173" s="60"/>
      <c r="C173" s="61"/>
      <c r="D173" s="62"/>
      <c r="E173" s="60"/>
      <c r="F173" s="60"/>
      <c r="G173" s="63"/>
      <c r="H173" s="60"/>
      <c r="I173" s="60"/>
      <c r="J173" s="60"/>
      <c r="K173" s="60"/>
      <c r="L173" s="60"/>
      <c r="M173" s="60"/>
      <c r="N173" s="60"/>
      <c r="O173" s="60"/>
      <c r="P173" s="60"/>
    </row>
    <row r="174" spans="1:16" ht="12.75" customHeight="1">
      <c r="A174" s="60"/>
      <c r="B174" s="60"/>
      <c r="C174" s="61"/>
      <c r="D174" s="62"/>
      <c r="E174" s="60"/>
      <c r="F174" s="60"/>
      <c r="G174" s="63"/>
      <c r="H174" s="60"/>
      <c r="I174" s="60"/>
      <c r="J174" s="60"/>
      <c r="K174" s="60"/>
      <c r="L174" s="60"/>
      <c r="M174" s="60"/>
      <c r="N174" s="60"/>
      <c r="O174" s="60"/>
      <c r="P174" s="60"/>
    </row>
    <row r="175" ht="12.75" customHeight="1"/>
    <row r="176" ht="12.75" customHeight="1"/>
  </sheetData>
  <sheetProtection/>
  <mergeCells count="29">
    <mergeCell ref="A8:P8"/>
    <mergeCell ref="J99:O99"/>
    <mergeCell ref="A99:A100"/>
    <mergeCell ref="B99:B100"/>
    <mergeCell ref="B9:B10"/>
    <mergeCell ref="P99:P100"/>
    <mergeCell ref="F9:I9"/>
    <mergeCell ref="P9:P10"/>
    <mergeCell ref="D99:D100"/>
    <mergeCell ref="J9:O9"/>
    <mergeCell ref="A1:P1"/>
    <mergeCell ref="A2:P2"/>
    <mergeCell ref="A3:P3"/>
    <mergeCell ref="A4:P4"/>
    <mergeCell ref="A5:P5"/>
    <mergeCell ref="C28:C31"/>
    <mergeCell ref="A9:A10"/>
    <mergeCell ref="E9:E10"/>
    <mergeCell ref="C9:C10"/>
    <mergeCell ref="D9:D10"/>
    <mergeCell ref="C38:C41"/>
    <mergeCell ref="C43:C46"/>
    <mergeCell ref="B51:L51"/>
    <mergeCell ref="C52:C55"/>
    <mergeCell ref="B137:P137"/>
    <mergeCell ref="C57:C60"/>
    <mergeCell ref="C62:C65"/>
    <mergeCell ref="C99:C100"/>
    <mergeCell ref="E99:E100"/>
  </mergeCells>
  <conditionalFormatting sqref="D147:D148">
    <cfRule type="uniqueValues" priority="1" dxfId="1" stopIfTrue="1">
      <formula>AND(COUNTIF($D$147:$D$148,D147)=1,NOT(ISBLANK(D147)))</formula>
    </cfRule>
  </conditionalFormatting>
  <printOptions horizontalCentered="1"/>
  <pageMargins left="0" right="0" top="0.3937007874015748" bottom="0.3937007874015748" header="0.31496062992125984" footer="0.31496062992125984"/>
  <pageSetup orientation="landscape" scale="85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VIMPELCOM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Tamari Khetsuriani</dc:creator>
  <cp:keywords/>
  <dc:description/>
  <cp:lastModifiedBy>Nino Goletiani</cp:lastModifiedBy>
  <cp:lastPrinted>2015-12-22T11:32:36Z</cp:lastPrinted>
  <dcterms:created xsi:type="dcterms:W3CDTF">2011-04-06T08:09:55Z</dcterms:created>
  <dcterms:modified xsi:type="dcterms:W3CDTF">2018-06-20T12:20:07Z</dcterms:modified>
  <cp:category/>
  <cp:version/>
  <cp:contentType/>
  <cp:contentStatus/>
</cp:coreProperties>
</file>